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filterPrivacy="1" codeName="ThisWorkbook" defaultThemeVersion="166925"/>
  <xr:revisionPtr revIDLastSave="0" documentId="13_ncr:1_{E63BD9B3-12BD-45E0-845D-C49807681E3E}" xr6:coauthVersionLast="40" xr6:coauthVersionMax="40" xr10:uidLastSave="{00000000-0000-0000-0000-000000000000}"/>
  <bookViews>
    <workbookView xWindow="32760" yWindow="32760" windowWidth="25005" windowHeight="9660" tabRatio="778" xr2:uid="{00000000-000D-0000-FFFF-FFFF00000000}"/>
  </bookViews>
  <sheets>
    <sheet name="Instructions" sheetId="9" r:id="rId1"/>
    <sheet name="Asset List" sheetId="7" r:id="rId2"/>
    <sheet name="Reference Tables" sheetId="8" state="hidden" r:id="rId3"/>
    <sheet name="SETUP Batch" sheetId="10" r:id="rId4"/>
    <sheet name="Export Batch" sheetId="17" r:id="rId5"/>
    <sheet name="SETUP Trans. Pro" sheetId="12" r:id="rId6"/>
    <sheet name="Export Trans. Pro" sheetId="18" r:id="rId7"/>
    <sheet name="SETUP IIF Creator" sheetId="15" r:id="rId8"/>
    <sheet name="Export IIF Creator" sheetId="16" r:id="rId9"/>
    <sheet name="Scratchpad" sheetId="19" state="hidden" r:id="rId10"/>
  </sheets>
  <definedNames>
    <definedName name="batColAmt">'Export Batch'!$B$3</definedName>
    <definedName name="batColDeprForFY">'Export Batch'!$H$3</definedName>
    <definedName name="batColNewRow">'Export Batch'!#REF!</definedName>
    <definedName name="batHeaderRow">'Export Batch'!$A$3</definedName>
    <definedName name="batRowInsertMsg">'Export Batch'!$A$28</definedName>
    <definedName name="calcYr">'Asset List'!XFD$4:BI$4</definedName>
    <definedName name="colDate">'Asset List'!$B$4</definedName>
    <definedName name="colDeprForFY">'Asset List'!$O$4</definedName>
    <definedName name="colDeprToExport">'Asset List'!$N$4</definedName>
    <definedName name="colDisabled">'Asset List'!$M$4</definedName>
    <definedName name="colItemName">'Asset List'!$A$4</definedName>
    <definedName name="colLife">'Asset List'!$C$4</definedName>
    <definedName name="colPurchYr">'Asset List'!$G$4</definedName>
    <definedName name="deprDate">'Asset List'!$B$2</definedName>
    <definedName name="deprMethod">'Asset List'!$F1048576:$F24</definedName>
    <definedName name="deprPeriod">'Asset List'!#REF!</definedName>
    <definedName name="deprTableStart">'Asset List'!$S$4</definedName>
    <definedName name="deprTotal">'Asset List'!$O$11</definedName>
    <definedName name="deprTotalToExport">'Asset List'!$N$11</definedName>
    <definedName name="deprYr">'Asset List'!$G$2</definedName>
    <definedName name="factor">'Asset List'!$K1048576:$K24</definedName>
    <definedName name="firstYrRate">'Asset List'!$J1048576:$J24</definedName>
    <definedName name="fiscalMonth">'Asset List'!$G$3</definedName>
    <definedName name="iifColAmount">'Export IIF Creator'!$M$1</definedName>
    <definedName name="iifColDeprForFY">'Export IIF Creator'!$Q$1</definedName>
    <definedName name="iifHeaderRow">'Export IIF Creator'!$A$1</definedName>
    <definedName name="iifTotalDeprExpense">'Export IIF Creator'!$M$2</definedName>
    <definedName name="iifWarningRow">'Export IIF Creator'!$A$14</definedName>
    <definedName name="life">'Asset List'!$C1048576:$C24</definedName>
    <definedName name="lifeYr">'Asset List'!$H1048576:$H24</definedName>
    <definedName name="noswitch">'Asset List'!$L1048576:$L24</definedName>
    <definedName name="orgBasis">'Asset List'!$D1048576:$D24</definedName>
    <definedName name="purchYr">'Asset List'!$G1048576:$G24</definedName>
    <definedName name="refFactors">'Reference Tables'!$B$2:$B$10</definedName>
    <definedName name="refMethods">'Reference Tables'!$A$2:$A$10</definedName>
    <definedName name="refMonthNums">'Reference Tables'!$B$13:$B$24</definedName>
    <definedName name="refMonths">'Reference Tables'!$A$13:$A$24</definedName>
    <definedName name="refNoSwitches">'Reference Tables'!$C$2:$C$10</definedName>
    <definedName name="salvage">'Asset List'!$E1048576:$E24</definedName>
    <definedName name="sbatAppendName">'SETUP Batch'!$B$3</definedName>
    <definedName name="sbatDeprExpenseName">'SETUP Batch'!$B$4</definedName>
    <definedName name="sbatVendorName">'SETUP Batch'!$B$5</definedName>
    <definedName name="siifAppendName">'SETUP IIF Creator'!$B$3</definedName>
    <definedName name="siifCheckingAcctName">'SETUP IIF Creator'!$B$5</definedName>
    <definedName name="siifCheckNumber">'SETUP IIF Creator'!$B$7</definedName>
    <definedName name="siifDeprExpenseName">'SETUP IIF Creator'!$B$4</definedName>
    <definedName name="siifVendorName">'SETUP IIF Creator'!$B$6</definedName>
    <definedName name="startCalcYr">'Asset List'!$G$11</definedName>
    <definedName name="stpAppendName">'SETUP Trans. Pro'!$B$3</definedName>
    <definedName name="stpCheckingAcctName">'SETUP Trans. Pro'!$B$5</definedName>
    <definedName name="stpCheckNumber">'SETUP Trans. Pro'!$B$7</definedName>
    <definedName name="stpDeprExpenseName">'SETUP Trans. Pro'!$B$4</definedName>
    <definedName name="stpVendorName">'SETUP Trans. Pro'!$B$6</definedName>
    <definedName name="tpColDeprForFY">'Export Trans. Pro'!$L$1</definedName>
    <definedName name="tpColItemsCost">'Export Trans. Pro'!$I$1</definedName>
    <definedName name="tpColPayee">'Export Trans. Pro'!$B$1</definedName>
    <definedName name="tpHeaderRow">'Export Trans. Pro'!$A$1</definedName>
    <definedName name="tpRowDeprExpense">'Export Trans. Pro'!$A$2</definedName>
    <definedName name="tpTotalDeprExpense">'Export Trans. Pro'!$I$2</definedName>
    <definedName name="tpWarningRow">'Export Trans. Pro'!$B$21</definedName>
  </definedNames>
  <calcPr calcId="181029"/>
</workbook>
</file>

<file path=xl/calcChain.xml><?xml version="1.0" encoding="utf-8"?>
<calcChain xmlns="http://schemas.openxmlformats.org/spreadsheetml/2006/main">
  <c r="F6" i="17" l="1"/>
  <c r="O13" i="16" l="1"/>
  <c r="O12" i="16"/>
  <c r="O11" i="16"/>
  <c r="O10" i="16"/>
  <c r="O9" i="16"/>
  <c r="O8" i="16"/>
  <c r="O7" i="16"/>
  <c r="O6" i="16"/>
  <c r="O5" i="16"/>
  <c r="O4" i="16"/>
  <c r="O3" i="16"/>
  <c r="I2" i="16"/>
  <c r="F2" i="16"/>
  <c r="E2" i="16"/>
  <c r="D2" i="16"/>
  <c r="B2" i="16"/>
  <c r="J13" i="18"/>
  <c r="J12" i="18"/>
  <c r="J20" i="18"/>
  <c r="J19" i="18"/>
  <c r="J18" i="18"/>
  <c r="J17" i="18"/>
  <c r="J16" i="18"/>
  <c r="J15" i="18"/>
  <c r="J14" i="18"/>
  <c r="J11" i="18"/>
  <c r="J10" i="18"/>
  <c r="J9" i="18"/>
  <c r="J8" i="18"/>
  <c r="J7" i="18"/>
  <c r="J6" i="18"/>
  <c r="J5" i="18"/>
  <c r="J4" i="18"/>
  <c r="J3" i="18"/>
  <c r="F5" i="17"/>
  <c r="F8" i="17"/>
  <c r="F27" i="17"/>
  <c r="F26" i="17"/>
  <c r="F25" i="17"/>
  <c r="F24" i="17"/>
  <c r="F23" i="17"/>
  <c r="F22" i="17"/>
  <c r="F21" i="17"/>
  <c r="F20" i="17"/>
  <c r="F19" i="17"/>
  <c r="F18" i="17"/>
  <c r="F17" i="17"/>
  <c r="F16" i="17"/>
  <c r="F15" i="17"/>
  <c r="F14" i="17"/>
  <c r="F13" i="17"/>
  <c r="F12" i="17"/>
  <c r="F11" i="17"/>
  <c r="F10" i="17"/>
  <c r="F9" i="17"/>
  <c r="F7" i="17"/>
  <c r="M10" i="7" l="1"/>
  <c r="M9" i="7"/>
  <c r="M8" i="7"/>
  <c r="M7" i="7"/>
  <c r="M6" i="7"/>
  <c r="F2" i="18" l="1"/>
  <c r="D2" i="18"/>
  <c r="C2" i="18"/>
  <c r="B2" i="18"/>
  <c r="A2" i="18"/>
  <c r="D4" i="17"/>
  <c r="C4" i="17"/>
  <c r="A4" i="17"/>
  <c r="I10" i="7" l="1"/>
  <c r="I9" i="7"/>
  <c r="I8" i="7"/>
  <c r="I7" i="7"/>
  <c r="I6" i="7"/>
  <c r="H10" i="7"/>
  <c r="H9" i="7"/>
  <c r="H8" i="7"/>
  <c r="H7" i="7"/>
  <c r="H6" i="7"/>
  <c r="G10" i="7"/>
  <c r="G9" i="7"/>
  <c r="G8" i="7"/>
  <c r="G7" i="7"/>
  <c r="G6" i="7"/>
  <c r="G3" i="7"/>
  <c r="K6" i="7"/>
  <c r="L10" i="7"/>
  <c r="K10" i="7"/>
  <c r="L9" i="7"/>
  <c r="L8" i="7"/>
  <c r="L7" i="7"/>
  <c r="L6" i="7"/>
  <c r="K9" i="7"/>
  <c r="K8" i="7"/>
  <c r="K7" i="7"/>
  <c r="G2" i="7"/>
  <c r="J2" i="16" s="1"/>
  <c r="P9" i="7" l="1"/>
  <c r="Q9" i="7" s="1"/>
  <c r="R9" i="7" s="1"/>
  <c r="P10" i="7"/>
  <c r="Q10" i="7" s="1"/>
  <c r="R10" i="7" s="1"/>
  <c r="O10" i="7"/>
  <c r="N10" i="7" s="1"/>
  <c r="O9" i="7"/>
  <c r="J9" i="7"/>
  <c r="J7" i="7"/>
  <c r="H2" i="18"/>
  <c r="E4" i="17"/>
  <c r="E2" i="18"/>
  <c r="G11" i="7"/>
  <c r="S4" i="7" s="1"/>
  <c r="J8" i="7"/>
  <c r="J6" i="7"/>
  <c r="O4" i="7"/>
  <c r="J10" i="7"/>
  <c r="Q7" i="16"/>
  <c r="Q12" i="16"/>
  <c r="Q9" i="16"/>
  <c r="Q6" i="16"/>
  <c r="L13" i="18"/>
  <c r="Q10" i="16"/>
  <c r="L12" i="18"/>
  <c r="Q13" i="16"/>
  <c r="Q11" i="16"/>
  <c r="N9" i="7" l="1"/>
  <c r="S6" i="7"/>
  <c r="T4" i="7"/>
  <c r="S10" i="7"/>
  <c r="S8" i="7"/>
  <c r="S9" i="7"/>
  <c r="S7" i="7"/>
  <c r="P12" i="16"/>
  <c r="P6" i="16"/>
  <c r="P11" i="16"/>
  <c r="P10" i="16"/>
  <c r="H9" i="17"/>
  <c r="K6" i="18"/>
  <c r="P7" i="16"/>
  <c r="K12" i="18"/>
  <c r="G9" i="17"/>
  <c r="P13" i="16"/>
  <c r="P9" i="16"/>
  <c r="K13" i="18"/>
  <c r="I12" i="18" l="1"/>
  <c r="I13" i="18"/>
  <c r="B9" i="17"/>
  <c r="K12" i="16"/>
  <c r="J12" i="16"/>
  <c r="I12" i="16"/>
  <c r="L12" i="16"/>
  <c r="M12" i="16" s="1"/>
  <c r="K10" i="16"/>
  <c r="J10" i="16"/>
  <c r="I10" i="16"/>
  <c r="L10" i="16"/>
  <c r="M10" i="16" s="1"/>
  <c r="K11" i="16"/>
  <c r="J11" i="16"/>
  <c r="I11" i="16"/>
  <c r="L11" i="16"/>
  <c r="M11" i="16" s="1"/>
  <c r="K9" i="16"/>
  <c r="J9" i="16"/>
  <c r="I9" i="16"/>
  <c r="L9" i="16"/>
  <c r="M9" i="16" s="1"/>
  <c r="K13" i="16"/>
  <c r="J13" i="16"/>
  <c r="I13" i="16"/>
  <c r="L13" i="16"/>
  <c r="M13" i="16" s="1"/>
  <c r="L7" i="16"/>
  <c r="M7" i="16" s="1"/>
  <c r="L6" i="16"/>
  <c r="M6" i="16" s="1"/>
  <c r="K6" i="16"/>
  <c r="K7" i="16"/>
  <c r="J6" i="16"/>
  <c r="J7" i="16"/>
  <c r="I6" i="16"/>
  <c r="I7" i="16"/>
  <c r="H13" i="18"/>
  <c r="D13" i="18"/>
  <c r="B13" i="18"/>
  <c r="G13" i="18"/>
  <c r="C13" i="18"/>
  <c r="E13" i="18"/>
  <c r="A13" i="18"/>
  <c r="F13" i="18"/>
  <c r="H12" i="18"/>
  <c r="D12" i="18"/>
  <c r="F12" i="18"/>
  <c r="B12" i="18"/>
  <c r="G12" i="18"/>
  <c r="C12" i="18"/>
  <c r="E12" i="18"/>
  <c r="A12" i="18"/>
  <c r="T6" i="7"/>
  <c r="T7" i="7"/>
  <c r="T8" i="7"/>
  <c r="T9" i="7"/>
  <c r="U4" i="7"/>
  <c r="U9" i="7" s="1"/>
  <c r="T10" i="7"/>
  <c r="D9" i="17"/>
  <c r="E9" i="17"/>
  <c r="C9" i="17"/>
  <c r="S11" i="7"/>
  <c r="A9" i="17"/>
  <c r="L6" i="18"/>
  <c r="K7" i="18"/>
  <c r="U6" i="7" l="1"/>
  <c r="P6" i="7" s="1"/>
  <c r="V4" i="7"/>
  <c r="T11" i="7"/>
  <c r="U10" i="7"/>
  <c r="U7" i="7"/>
  <c r="O7" i="7" s="1"/>
  <c r="U8" i="7"/>
  <c r="P8" i="7" s="1"/>
  <c r="H6" i="18"/>
  <c r="D6" i="18"/>
  <c r="B6" i="18"/>
  <c r="E6" i="18"/>
  <c r="A6" i="18"/>
  <c r="G6" i="18"/>
  <c r="C6" i="18"/>
  <c r="F6" i="18"/>
  <c r="H12" i="17"/>
  <c r="H6" i="17"/>
  <c r="L4" i="18"/>
  <c r="Q4" i="16"/>
  <c r="G12" i="17"/>
  <c r="L7" i="18"/>
  <c r="I7" i="18" l="1"/>
  <c r="B12" i="17"/>
  <c r="O6" i="7"/>
  <c r="N7" i="7"/>
  <c r="V8" i="7"/>
  <c r="V6" i="7"/>
  <c r="V9" i="7"/>
  <c r="V10" i="7"/>
  <c r="W4" i="7"/>
  <c r="X4" i="7" s="1"/>
  <c r="V7" i="7"/>
  <c r="O8" i="7"/>
  <c r="U11" i="7"/>
  <c r="P7" i="7"/>
  <c r="Q7" i="7" s="1"/>
  <c r="R7" i="7" s="1"/>
  <c r="H7" i="18"/>
  <c r="D7" i="18"/>
  <c r="F7" i="18"/>
  <c r="B7" i="18"/>
  <c r="E7" i="18"/>
  <c r="A7" i="18"/>
  <c r="C7" i="18"/>
  <c r="G7" i="18"/>
  <c r="Q8" i="7"/>
  <c r="R8" i="7" s="1"/>
  <c r="Q6" i="7"/>
  <c r="H7" i="17"/>
  <c r="L5" i="18"/>
  <c r="Q3" i="16"/>
  <c r="P4" i="16"/>
  <c r="L3" i="18"/>
  <c r="K9" i="18"/>
  <c r="G13" i="17"/>
  <c r="H8" i="17"/>
  <c r="K4" i="18"/>
  <c r="H13" i="17"/>
  <c r="Q5" i="16"/>
  <c r="H5" i="17"/>
  <c r="G6" i="17"/>
  <c r="C6" i="17" l="1"/>
  <c r="B6" i="17"/>
  <c r="E6" i="17"/>
  <c r="D6" i="17"/>
  <c r="I4" i="18"/>
  <c r="B13" i="17"/>
  <c r="L4" i="16"/>
  <c r="M4" i="16" s="1"/>
  <c r="K4" i="16"/>
  <c r="J4" i="16"/>
  <c r="N6" i="7"/>
  <c r="W9" i="7"/>
  <c r="W7" i="7"/>
  <c r="W6" i="7"/>
  <c r="W10" i="7"/>
  <c r="W8" i="7"/>
  <c r="V11" i="7"/>
  <c r="N8" i="7"/>
  <c r="H4" i="18"/>
  <c r="D4" i="18"/>
  <c r="B4" i="18"/>
  <c r="E4" i="18"/>
  <c r="A4" i="18"/>
  <c r="C4" i="18"/>
  <c r="G4" i="18"/>
  <c r="D12" i="17"/>
  <c r="C12" i="17"/>
  <c r="E12" i="17"/>
  <c r="A12" i="17"/>
  <c r="P11" i="7"/>
  <c r="Q11" i="7"/>
  <c r="R6" i="7"/>
  <c r="R11" i="7" s="1"/>
  <c r="O11" i="7"/>
  <c r="X7" i="7"/>
  <c r="Y4" i="7"/>
  <c r="X9" i="7"/>
  <c r="X10" i="7"/>
  <c r="X8" i="7"/>
  <c r="K10" i="18"/>
  <c r="K3" i="18"/>
  <c r="G7" i="17"/>
  <c r="P5" i="16"/>
  <c r="H10" i="17"/>
  <c r="L9" i="18"/>
  <c r="G8" i="17"/>
  <c r="L8" i="18"/>
  <c r="G5" i="17"/>
  <c r="Q8" i="16"/>
  <c r="H11" i="17"/>
  <c r="A6" i="17"/>
  <c r="F4" i="18"/>
  <c r="H14" i="17"/>
  <c r="G14" i="17"/>
  <c r="X6" i="7"/>
  <c r="I4" i="16"/>
  <c r="P3" i="16"/>
  <c r="K5" i="18"/>
  <c r="E7" i="17" l="1"/>
  <c r="D7" i="17"/>
  <c r="B7" i="17"/>
  <c r="C7" i="17"/>
  <c r="I9" i="18"/>
  <c r="I5" i="18"/>
  <c r="I3" i="18"/>
  <c r="B14" i="17"/>
  <c r="B8" i="17"/>
  <c r="B5" i="17"/>
  <c r="L3" i="16"/>
  <c r="M3" i="16" s="1"/>
  <c r="L5" i="16"/>
  <c r="M5" i="16" s="1"/>
  <c r="K5" i="16"/>
  <c r="K3" i="16"/>
  <c r="J5" i="16"/>
  <c r="J3" i="16"/>
  <c r="E3" i="18"/>
  <c r="A3" i="18"/>
  <c r="H3" i="18"/>
  <c r="D3" i="18"/>
  <c r="C3" i="18"/>
  <c r="B3" i="18"/>
  <c r="G3" i="18"/>
  <c r="C5" i="17"/>
  <c r="E5" i="17"/>
  <c r="D5" i="17"/>
  <c r="W11" i="7"/>
  <c r="C8" i="17"/>
  <c r="E8" i="17"/>
  <c r="D8" i="17"/>
  <c r="G5" i="18"/>
  <c r="H5" i="18"/>
  <c r="E5" i="18"/>
  <c r="D5" i="18"/>
  <c r="A5" i="18"/>
  <c r="B5" i="18"/>
  <c r="C5" i="18"/>
  <c r="H9" i="18"/>
  <c r="D9" i="18"/>
  <c r="C9" i="18"/>
  <c r="F9" i="18"/>
  <c r="B9" i="18"/>
  <c r="E9" i="18"/>
  <c r="A9" i="18"/>
  <c r="G9" i="18"/>
  <c r="D13" i="17"/>
  <c r="C13" i="17"/>
  <c r="E13" i="17"/>
  <c r="A13" i="17"/>
  <c r="X11" i="7"/>
  <c r="N11" i="7"/>
  <c r="Y9" i="7"/>
  <c r="Y10" i="7"/>
  <c r="Y6" i="7"/>
  <c r="Z4" i="7"/>
  <c r="Y8" i="7"/>
  <c r="Y7" i="7"/>
  <c r="A8" i="17"/>
  <c r="G15" i="17"/>
  <c r="K8" i="18"/>
  <c r="A7" i="17"/>
  <c r="G11" i="17"/>
  <c r="G19" i="17"/>
  <c r="L10" i="18"/>
  <c r="K11" i="18"/>
  <c r="F3" i="18"/>
  <c r="I3" i="16"/>
  <c r="P8" i="16"/>
  <c r="F5" i="18"/>
  <c r="H15" i="17"/>
  <c r="G10" i="17"/>
  <c r="I5" i="16"/>
  <c r="A5" i="17"/>
  <c r="B10" i="17" l="1"/>
  <c r="E10" i="17"/>
  <c r="A10" i="17"/>
  <c r="D10" i="17"/>
  <c r="C10" i="17"/>
  <c r="I8" i="16"/>
  <c r="K8" i="16"/>
  <c r="L8" i="16"/>
  <c r="M8" i="16" s="1"/>
  <c r="J8" i="16"/>
  <c r="I8" i="18"/>
  <c r="I10" i="18"/>
  <c r="B11" i="17"/>
  <c r="B15" i="17"/>
  <c r="L2" i="16"/>
  <c r="M2" i="16" s="1"/>
  <c r="C11" i="17"/>
  <c r="A11" i="17"/>
  <c r="E11" i="17"/>
  <c r="D11" i="17"/>
  <c r="G8" i="18"/>
  <c r="C8" i="18"/>
  <c r="D8" i="18"/>
  <c r="A8" i="18"/>
  <c r="F8" i="18"/>
  <c r="H8" i="18"/>
  <c r="B8" i="18"/>
  <c r="E8" i="18"/>
  <c r="I2" i="18"/>
  <c r="A10" i="18"/>
  <c r="H10" i="18"/>
  <c r="D10" i="18"/>
  <c r="G10" i="18"/>
  <c r="F10" i="18"/>
  <c r="B10" i="18"/>
  <c r="E10" i="18"/>
  <c r="C10" i="18"/>
  <c r="B4" i="17"/>
  <c r="A14" i="17"/>
  <c r="C14" i="17"/>
  <c r="E14" i="17"/>
  <c r="D14" i="17"/>
  <c r="AA4" i="7"/>
  <c r="Z10" i="7"/>
  <c r="Z9" i="7"/>
  <c r="Z6" i="7"/>
  <c r="Y11" i="7"/>
  <c r="Z7" i="7"/>
  <c r="Z8" i="7"/>
  <c r="L11" i="18"/>
  <c r="A14" i="16"/>
  <c r="K14" i="18"/>
  <c r="H16" i="17"/>
  <c r="G16" i="17"/>
  <c r="I11" i="18" l="1"/>
  <c r="B16" i="17"/>
  <c r="H11" i="18"/>
  <c r="D11" i="18"/>
  <c r="C11" i="18"/>
  <c r="F11" i="18"/>
  <c r="B11" i="18"/>
  <c r="E11" i="18"/>
  <c r="A11" i="18"/>
  <c r="G11" i="18"/>
  <c r="E15" i="17"/>
  <c r="D15" i="17"/>
  <c r="C15" i="17"/>
  <c r="A15" i="17"/>
  <c r="AA8" i="7"/>
  <c r="AA9" i="7"/>
  <c r="AA10" i="7"/>
  <c r="AA6" i="7"/>
  <c r="AB4" i="7"/>
  <c r="Z11" i="7"/>
  <c r="G17" i="17"/>
  <c r="K15" i="18"/>
  <c r="AA7" i="7"/>
  <c r="L14" i="18"/>
  <c r="I14" i="18" l="1"/>
  <c r="A14" i="18"/>
  <c r="H14" i="18"/>
  <c r="D14" i="18"/>
  <c r="G14" i="18"/>
  <c r="C14" i="18"/>
  <c r="F14" i="18"/>
  <c r="B14" i="18"/>
  <c r="E14" i="18"/>
  <c r="A16" i="17"/>
  <c r="D16" i="17"/>
  <c r="C16" i="17"/>
  <c r="E16" i="17"/>
  <c r="AA11" i="7"/>
  <c r="AB7" i="7"/>
  <c r="AB8" i="7"/>
  <c r="AB6" i="7"/>
  <c r="AB9" i="7"/>
  <c r="AC4" i="7"/>
  <c r="AB10" i="7"/>
  <c r="K16" i="18"/>
  <c r="G18" i="17"/>
  <c r="H17" i="17"/>
  <c r="H18" i="17"/>
  <c r="L15" i="18"/>
  <c r="I15" i="18" l="1"/>
  <c r="B17" i="17"/>
  <c r="B18" i="17"/>
  <c r="H15" i="18"/>
  <c r="D15" i="18"/>
  <c r="G15" i="18"/>
  <c r="F15" i="18"/>
  <c r="B15" i="18"/>
  <c r="E15" i="18"/>
  <c r="A15" i="18"/>
  <c r="C15" i="18"/>
  <c r="E17" i="17"/>
  <c r="A17" i="17"/>
  <c r="D17" i="17"/>
  <c r="C17" i="17"/>
  <c r="AB11" i="7"/>
  <c r="AC8" i="7"/>
  <c r="AD4" i="7"/>
  <c r="AC10" i="7"/>
  <c r="AC7" i="7"/>
  <c r="AC9" i="7"/>
  <c r="AC6" i="7"/>
  <c r="L16" i="18"/>
  <c r="H19" i="17"/>
  <c r="K17" i="18"/>
  <c r="I16" i="18" l="1"/>
  <c r="B19" i="17"/>
  <c r="C19" i="17"/>
  <c r="E16" i="18"/>
  <c r="H16" i="18"/>
  <c r="D16" i="18"/>
  <c r="G16" i="18"/>
  <c r="C16" i="18"/>
  <c r="F16" i="18"/>
  <c r="B16" i="18"/>
  <c r="A16" i="18"/>
  <c r="E18" i="17"/>
  <c r="A18" i="17"/>
  <c r="D18" i="17"/>
  <c r="C18" i="17"/>
  <c r="AC11" i="7"/>
  <c r="AD10" i="7"/>
  <c r="AE4" i="7"/>
  <c r="AD7" i="7"/>
  <c r="AD6" i="7"/>
  <c r="AD8" i="7"/>
  <c r="AD9" i="7"/>
  <c r="K18" i="18"/>
  <c r="G20" i="17"/>
  <c r="H20" i="17"/>
  <c r="L17" i="18"/>
  <c r="I17" i="18" l="1"/>
  <c r="B20" i="17"/>
  <c r="A20" i="17"/>
  <c r="E17" i="18"/>
  <c r="H17" i="18"/>
  <c r="D17" i="18"/>
  <c r="G17" i="18"/>
  <c r="C17" i="18"/>
  <c r="F17" i="18"/>
  <c r="B17" i="18"/>
  <c r="A17" i="18"/>
  <c r="E19" i="17"/>
  <c r="D19" i="17"/>
  <c r="AD11" i="7"/>
  <c r="AE10" i="7"/>
  <c r="AE7" i="7"/>
  <c r="AF4" i="7"/>
  <c r="AE9" i="7"/>
  <c r="AE6" i="7"/>
  <c r="A19" i="17"/>
  <c r="AE8" i="7"/>
  <c r="G22" i="17"/>
  <c r="H22" i="17"/>
  <c r="L18" i="18"/>
  <c r="H21" i="17"/>
  <c r="K19" i="18"/>
  <c r="G21" i="17"/>
  <c r="I18" i="18" l="1"/>
  <c r="B22" i="17"/>
  <c r="B21" i="17"/>
  <c r="E22" i="17"/>
  <c r="D22" i="17"/>
  <c r="C22" i="17"/>
  <c r="A22" i="17"/>
  <c r="A21" i="17"/>
  <c r="D21" i="17"/>
  <c r="C21" i="17"/>
  <c r="E21" i="17"/>
  <c r="E18" i="18"/>
  <c r="H18" i="18"/>
  <c r="D18" i="18"/>
  <c r="G18" i="18"/>
  <c r="C18" i="18"/>
  <c r="F18" i="18"/>
  <c r="B18" i="18"/>
  <c r="A18" i="18"/>
  <c r="E20" i="17"/>
  <c r="D20" i="17"/>
  <c r="C20" i="17"/>
  <c r="AE11" i="7"/>
  <c r="AF8" i="7"/>
  <c r="AF9" i="7"/>
  <c r="AF6" i="7"/>
  <c r="AF7" i="7"/>
  <c r="AG4" i="7"/>
  <c r="AF10" i="7"/>
  <c r="K20" i="18"/>
  <c r="H23" i="17"/>
  <c r="L20" i="18"/>
  <c r="G23" i="17"/>
  <c r="L19" i="18"/>
  <c r="I20" i="18" l="1"/>
  <c r="I19" i="18"/>
  <c r="B23" i="17"/>
  <c r="E23" i="17"/>
  <c r="D23" i="17"/>
  <c r="A23" i="17"/>
  <c r="C23" i="17"/>
  <c r="F20" i="18"/>
  <c r="H20" i="18"/>
  <c r="B20" i="18"/>
  <c r="G20" i="18"/>
  <c r="D20" i="18"/>
  <c r="E20" i="18"/>
  <c r="C20" i="18"/>
  <c r="A20" i="18"/>
  <c r="E19" i="18"/>
  <c r="A19" i="18"/>
  <c r="H19" i="18"/>
  <c r="D19" i="18"/>
  <c r="G19" i="18"/>
  <c r="C19" i="18"/>
  <c r="F19" i="18"/>
  <c r="B19" i="18"/>
  <c r="AG7" i="7"/>
  <c r="AG8" i="7"/>
  <c r="AH4" i="7"/>
  <c r="AG9" i="7"/>
  <c r="AG6" i="7"/>
  <c r="AG10" i="7"/>
  <c r="AF11" i="7"/>
  <c r="G24" i="17"/>
  <c r="H24" i="17"/>
  <c r="A21" i="18"/>
  <c r="B24" i="17" l="1"/>
  <c r="E24" i="17"/>
  <c r="D24" i="17"/>
  <c r="A24" i="17"/>
  <c r="C24" i="17"/>
  <c r="AG11" i="7"/>
  <c r="AH6" i="7"/>
  <c r="AH8" i="7"/>
  <c r="AH7" i="7"/>
  <c r="AH10" i="7"/>
  <c r="AI4" i="7"/>
  <c r="AH9" i="7"/>
  <c r="G25" i="17"/>
  <c r="H25" i="17"/>
  <c r="B25" i="17" l="1"/>
  <c r="E25" i="17"/>
  <c r="D25" i="17"/>
  <c r="A25" i="17"/>
  <c r="C25" i="17"/>
  <c r="AI10" i="7"/>
  <c r="AI6" i="7"/>
  <c r="AI9" i="7"/>
  <c r="AI8" i="7"/>
  <c r="AJ4" i="7"/>
  <c r="AI7" i="7"/>
  <c r="AH11" i="7"/>
  <c r="H26" i="17"/>
  <c r="G26" i="17"/>
  <c r="B26" i="17" l="1"/>
  <c r="E26" i="17"/>
  <c r="D26" i="17"/>
  <c r="A26" i="17"/>
  <c r="C26" i="17"/>
  <c r="AI11" i="7"/>
  <c r="AK4" i="7"/>
  <c r="AJ6" i="7"/>
  <c r="AJ7" i="7"/>
  <c r="AJ9" i="7"/>
  <c r="AJ10" i="7"/>
  <c r="AJ8" i="7"/>
  <c r="G27" i="17"/>
  <c r="H27" i="17"/>
  <c r="B27" i="17" l="1"/>
  <c r="D27" i="17"/>
  <c r="A27" i="17"/>
  <c r="C27" i="17"/>
  <c r="E27" i="17"/>
  <c r="AJ11" i="7"/>
  <c r="AK8" i="7"/>
  <c r="AK10" i="7"/>
  <c r="AK7" i="7"/>
  <c r="AL4" i="7"/>
  <c r="AK9" i="7"/>
  <c r="AK6" i="7"/>
  <c r="A2" i="17"/>
  <c r="AK11" i="7" l="1"/>
  <c r="AL10" i="7"/>
  <c r="AL9" i="7"/>
  <c r="AL7" i="7"/>
  <c r="AL8" i="7"/>
  <c r="AL6" i="7"/>
  <c r="AM4" i="7"/>
  <c r="AL11" i="7" l="1"/>
  <c r="AM6" i="7"/>
  <c r="AM7" i="7"/>
  <c r="AM8" i="7"/>
  <c r="AM10" i="7"/>
  <c r="AN4" i="7"/>
  <c r="AM9" i="7"/>
  <c r="AN6" i="7" l="1"/>
  <c r="AO4" i="7"/>
  <c r="AN7" i="7"/>
  <c r="AN9" i="7"/>
  <c r="AN10" i="7"/>
  <c r="AN8" i="7"/>
  <c r="AM11" i="7"/>
  <c r="AO10" i="7" l="1"/>
  <c r="AO7" i="7"/>
  <c r="AO8" i="7"/>
  <c r="AO6" i="7"/>
  <c r="AO9" i="7"/>
  <c r="AP4" i="7"/>
  <c r="AN11" i="7"/>
  <c r="AP10" i="7" l="1"/>
  <c r="AP8" i="7"/>
  <c r="AP7" i="7"/>
  <c r="AQ4" i="7"/>
  <c r="AP6" i="7"/>
  <c r="AP9" i="7"/>
  <c r="AO11" i="7"/>
  <c r="AP11" i="7" l="1"/>
  <c r="AQ7" i="7"/>
  <c r="AQ9" i="7"/>
  <c r="AQ6" i="7"/>
  <c r="AQ8" i="7"/>
  <c r="AQ10" i="7"/>
  <c r="AR4" i="7"/>
  <c r="AQ11" i="7" l="1"/>
  <c r="AR7" i="7"/>
  <c r="AR10" i="7"/>
  <c r="AR6" i="7"/>
  <c r="AS4" i="7"/>
  <c r="AR9" i="7"/>
  <c r="AR8" i="7"/>
  <c r="AR11" i="7" l="1"/>
  <c r="AS8" i="7"/>
  <c r="AS9" i="7"/>
  <c r="AT4" i="7"/>
  <c r="AS10" i="7"/>
  <c r="AS6" i="7"/>
  <c r="AS7" i="7"/>
  <c r="AT10" i="7" l="1"/>
  <c r="AT8" i="7"/>
  <c r="AT9" i="7"/>
  <c r="AT6" i="7"/>
  <c r="AT7" i="7"/>
  <c r="AU4" i="7"/>
  <c r="AS11" i="7"/>
  <c r="AU7" i="7" l="1"/>
  <c r="AU8" i="7"/>
  <c r="AU6" i="7"/>
  <c r="AU9" i="7"/>
  <c r="AV4" i="7"/>
  <c r="AU10" i="7"/>
  <c r="AT11" i="7"/>
  <c r="AU11" i="7" l="1"/>
  <c r="AV9" i="7"/>
  <c r="AV7" i="7"/>
  <c r="AV8" i="7"/>
  <c r="AW4" i="7"/>
  <c r="AV10" i="7"/>
  <c r="AV6" i="7"/>
  <c r="AV11" i="7" l="1"/>
  <c r="AW8" i="7"/>
  <c r="AW10" i="7"/>
  <c r="AW6" i="7"/>
  <c r="AX4" i="7"/>
  <c r="AW7" i="7"/>
  <c r="AW9" i="7"/>
  <c r="AX8" i="7" l="1"/>
  <c r="AX6" i="7"/>
  <c r="AX9" i="7"/>
  <c r="AX10" i="7"/>
  <c r="AX7" i="7"/>
  <c r="AY4" i="7"/>
  <c r="AW11" i="7"/>
  <c r="AY6" i="7" l="1"/>
  <c r="AZ4" i="7"/>
  <c r="AY7" i="7"/>
  <c r="AY10" i="7"/>
  <c r="AY9" i="7"/>
  <c r="AY8" i="7"/>
  <c r="AX11" i="7"/>
  <c r="AZ6" i="7" l="1"/>
  <c r="AZ8" i="7"/>
  <c r="AZ7" i="7"/>
  <c r="BA4" i="7"/>
  <c r="AZ9" i="7"/>
  <c r="AZ10" i="7"/>
  <c r="AY11" i="7"/>
  <c r="AZ11" i="7" l="1"/>
  <c r="BA7" i="7"/>
  <c r="BA9" i="7"/>
  <c r="BA6" i="7"/>
  <c r="BA10" i="7"/>
  <c r="BA8" i="7"/>
  <c r="BB4" i="7"/>
  <c r="BB10" i="7" l="1"/>
  <c r="BB6" i="7"/>
  <c r="BB9" i="7"/>
  <c r="BB8" i="7"/>
  <c r="BC4" i="7"/>
  <c r="BB7" i="7"/>
  <c r="BA11" i="7"/>
  <c r="BB11" i="7" l="1"/>
  <c r="BC9" i="7"/>
  <c r="BD4" i="7"/>
  <c r="BC6" i="7"/>
  <c r="BC7" i="7"/>
  <c r="BC10" i="7"/>
  <c r="BC8" i="7"/>
  <c r="BD9" i="7" l="1"/>
  <c r="BD8" i="7"/>
  <c r="BD7" i="7"/>
  <c r="BE4" i="7"/>
  <c r="BD10" i="7"/>
  <c r="BD6" i="7"/>
  <c r="BC11" i="7"/>
  <c r="BD11" i="7" l="1"/>
  <c r="BE9" i="7"/>
  <c r="BF4" i="7"/>
  <c r="BE6" i="7"/>
  <c r="BE10" i="7"/>
  <c r="BE8" i="7"/>
  <c r="BE7" i="7"/>
  <c r="BF6" i="7" l="1"/>
  <c r="BF7" i="7"/>
  <c r="BF9" i="7"/>
  <c r="BF8" i="7"/>
  <c r="BF10" i="7"/>
  <c r="BE11" i="7"/>
  <c r="BF11"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300-000001000000}">
      <text>
        <r>
          <rPr>
            <b/>
            <sz val="9"/>
            <color indexed="81"/>
            <rFont val="Segoe UI"/>
            <family val="2"/>
          </rPr>
          <t>Depreciation Date</t>
        </r>
        <r>
          <rPr>
            <sz val="9"/>
            <color indexed="81"/>
            <rFont val="Segoe UI"/>
            <family val="2"/>
          </rPr>
          <t xml:space="preserve"> is a date within the year for which depreciation expense will be calculated (displayed in the </t>
        </r>
        <r>
          <rPr>
            <i/>
            <sz val="9"/>
            <color indexed="81"/>
            <rFont val="Segoe UI"/>
            <family val="2"/>
          </rPr>
          <t>Depr. for FY:  XXXX</t>
        </r>
        <r>
          <rPr>
            <sz val="9"/>
            <color indexed="81"/>
            <rFont val="Segoe UI"/>
            <family val="2"/>
          </rPr>
          <t xml:space="preserve"> column), and is used as the transaction date when exporting transactions.
Note that </t>
        </r>
        <r>
          <rPr>
            <i/>
            <sz val="9"/>
            <color indexed="81"/>
            <rFont val="Segoe UI"/>
            <family val="2"/>
          </rPr>
          <t>the entire year's depreciation amount</t>
        </r>
        <r>
          <rPr>
            <sz val="9"/>
            <color indexed="81"/>
            <rFont val="Segoe UI"/>
            <family val="2"/>
          </rPr>
          <t xml:space="preserve"> is displayed and/or exported for the year in which the Depreciation Date falls. 
</t>
        </r>
        <r>
          <rPr>
            <b/>
            <sz val="9"/>
            <color indexed="81"/>
            <rFont val="Segoe UI"/>
            <family val="2"/>
          </rPr>
          <t>Example 1:</t>
        </r>
        <r>
          <rPr>
            <sz val="9"/>
            <color indexed="81"/>
            <rFont val="Segoe UI"/>
            <family val="2"/>
          </rPr>
          <t xml:space="preserve">   If you use a calendar fiscal year, you may normally export depreciation transactions dated December 31st each year--which would be 12/31/2019 for the year 2019. But the same depreciation amounts will be exported if if you use December 20th or even July 4th as the Depreciation Date! ...because this template only calculates depreciation for individual years, not months.
</t>
        </r>
        <r>
          <rPr>
            <b/>
            <sz val="9"/>
            <color indexed="81"/>
            <rFont val="Segoe UI"/>
            <family val="2"/>
          </rPr>
          <t>Example 2:</t>
        </r>
        <r>
          <rPr>
            <sz val="9"/>
            <color indexed="81"/>
            <rFont val="Segoe UI"/>
            <family val="2"/>
          </rPr>
          <t xml:space="preserve">  If your fiscal year begins September 1 and the Depreciation Date is 08/31/2019 (the last day of August), depreciation expense will be calculated for the period September 1, 2018 through August 31, 2019.
Depreciation is always calculated for the fiscal year </t>
        </r>
        <r>
          <rPr>
            <i/>
            <sz val="9"/>
            <color indexed="81"/>
            <rFont val="Segoe UI"/>
            <family val="2"/>
          </rPr>
          <t>in which the Depreciation Date falls</t>
        </r>
        <r>
          <rPr>
            <sz val="9"/>
            <color indexed="81"/>
            <rFont val="Segoe UI"/>
            <family val="2"/>
          </rPr>
          <t>.</t>
        </r>
      </text>
    </comment>
    <comment ref="B3" authorId="0" shapeId="0" xr:uid="{00000000-0006-0000-0300-000002000000}">
      <text>
        <r>
          <rPr>
            <sz val="9"/>
            <color indexed="81"/>
            <rFont val="Segoe UI"/>
            <family val="2"/>
          </rPr>
          <t xml:space="preserve">Select the </t>
        </r>
        <r>
          <rPr>
            <b/>
            <sz val="9"/>
            <color indexed="81"/>
            <rFont val="Segoe UI"/>
            <family val="2"/>
          </rPr>
          <t>first month of your fiscal year</t>
        </r>
        <r>
          <rPr>
            <sz val="9"/>
            <color indexed="81"/>
            <rFont val="Segoe UI"/>
            <family val="2"/>
          </rPr>
          <t xml:space="preserve"> from this cell's dropdown list.
This lets the template adjust the partial-year depreciation amounts in the asset's first and last years of life.
</t>
        </r>
        <r>
          <rPr>
            <b/>
            <sz val="9"/>
            <color indexed="81"/>
            <rFont val="Segoe UI"/>
            <family val="2"/>
          </rPr>
          <t>Example:</t>
        </r>
        <r>
          <rPr>
            <sz val="9"/>
            <color indexed="81"/>
            <rFont val="Segoe UI"/>
            <family val="2"/>
          </rPr>
          <t xml:space="preserve">  If your fiscal year begins in September (September 1st is assumed), and an asset is purchased in December of the same year, depreciation for that first year will be calculated at 75% of a full year's amount (December through August = 9 months, or 9/12 of a year... 75%.</t>
        </r>
      </text>
    </comment>
    <comment ref="A4" authorId="0" shapeId="0" xr:uid="{00000000-0006-0000-0300-000003000000}">
      <text>
        <r>
          <rPr>
            <sz val="9"/>
            <color indexed="81"/>
            <rFont val="Segoe UI"/>
            <family val="2"/>
          </rPr>
          <t xml:space="preserve">Enter the full </t>
        </r>
        <r>
          <rPr>
            <b/>
            <sz val="9"/>
            <color indexed="81"/>
            <rFont val="Segoe UI"/>
            <family val="2"/>
          </rPr>
          <t>Item Name</t>
        </r>
        <r>
          <rPr>
            <sz val="9"/>
            <color indexed="81"/>
            <rFont val="Segoe UI"/>
            <family val="2"/>
          </rPr>
          <t xml:space="preserve"> for each asset in the list--that is, including its parent Items--if you are using the Simple/Smart fixed asset method. (Enter the Item Names exactly as they are spelled in QuickBooks.)
If you are </t>
        </r>
        <r>
          <rPr>
            <u/>
            <sz val="9"/>
            <color indexed="81"/>
            <rFont val="Segoe UI"/>
            <family val="2"/>
          </rPr>
          <t>not</t>
        </r>
        <r>
          <rPr>
            <sz val="9"/>
            <color indexed="81"/>
            <rFont val="Segoe UI"/>
            <family val="2"/>
          </rPr>
          <t xml:space="preserve"> using the Simple/Smart method you may enter any asset names you want.</t>
        </r>
      </text>
    </comment>
    <comment ref="B4" authorId="0" shapeId="0" xr:uid="{00000000-0006-0000-0300-000004000000}">
      <text>
        <r>
          <rPr>
            <sz val="9"/>
            <color indexed="81"/>
            <rFont val="Segoe UI"/>
            <family val="2"/>
          </rPr>
          <t>Enter the purchase date or other acquisition date for the asset (for example, the date of a swap or barter transaction).</t>
        </r>
      </text>
    </comment>
    <comment ref="C4" authorId="0" shapeId="0" xr:uid="{00000000-0006-0000-0300-000005000000}">
      <text>
        <r>
          <rPr>
            <sz val="9"/>
            <color indexed="81"/>
            <rFont val="Segoe UI"/>
            <family val="2"/>
          </rPr>
          <t xml:space="preserve">Enter the asset's estimated </t>
        </r>
        <r>
          <rPr>
            <b/>
            <sz val="9"/>
            <color indexed="81"/>
            <rFont val="Segoe UI"/>
            <family val="2"/>
          </rPr>
          <t>useful life,</t>
        </r>
        <r>
          <rPr>
            <sz val="9"/>
            <color indexed="81"/>
            <rFont val="Segoe UI"/>
            <family val="2"/>
          </rPr>
          <t xml:space="preserve"> in years.
(This template only calculates yearly--</t>
        </r>
        <r>
          <rPr>
            <i/>
            <sz val="9"/>
            <color indexed="81"/>
            <rFont val="Segoe UI"/>
            <family val="2"/>
          </rPr>
          <t>not</t>
        </r>
        <r>
          <rPr>
            <sz val="9"/>
            <color indexed="81"/>
            <rFont val="Segoe UI"/>
            <family val="2"/>
          </rPr>
          <t xml:space="preserve"> monthly--depreciation.</t>
        </r>
      </text>
    </comment>
    <comment ref="D4" authorId="0" shapeId="0" xr:uid="{00000000-0006-0000-0300-000006000000}">
      <text>
        <r>
          <rPr>
            <sz val="9"/>
            <color indexed="81"/>
            <rFont val="Segoe UI"/>
            <family val="2"/>
          </rPr>
          <t xml:space="preserve">Enter the asset's </t>
        </r>
        <r>
          <rPr>
            <b/>
            <sz val="9"/>
            <color indexed="81"/>
            <rFont val="Segoe UI"/>
            <family val="2"/>
          </rPr>
          <t>original basis:</t>
        </r>
        <r>
          <rPr>
            <sz val="9"/>
            <color indexed="81"/>
            <rFont val="Segoe UI"/>
            <family val="2"/>
          </rPr>
          <t xml:space="preserve">  the total of the purchase price you paid, plus the book value of anything you traded in to acquire the asset.</t>
        </r>
      </text>
    </comment>
    <comment ref="E4" authorId="0" shapeId="0" xr:uid="{00000000-0006-0000-0300-000007000000}">
      <text>
        <r>
          <rPr>
            <sz val="9"/>
            <color indexed="81"/>
            <rFont val="Segoe UI"/>
            <family val="2"/>
          </rPr>
          <t xml:space="preserve">Enter the expected </t>
        </r>
        <r>
          <rPr>
            <b/>
            <sz val="9"/>
            <color indexed="81"/>
            <rFont val="Segoe UI"/>
            <family val="2"/>
          </rPr>
          <t>salvage value</t>
        </r>
        <r>
          <rPr>
            <sz val="9"/>
            <color indexed="81"/>
            <rFont val="Segoe UI"/>
            <family val="2"/>
          </rPr>
          <t xml:space="preserve"> of the asset at the end of its useful life--or 0 if none.</t>
        </r>
      </text>
    </comment>
    <comment ref="F4" authorId="0" shapeId="0" xr:uid="{00000000-0006-0000-0300-000008000000}">
      <text>
        <r>
          <rPr>
            <b/>
            <sz val="9"/>
            <color indexed="81"/>
            <rFont val="Segoe UI"/>
            <family val="2"/>
          </rPr>
          <t>Select a depreciation method</t>
        </r>
        <r>
          <rPr>
            <sz val="9"/>
            <color indexed="81"/>
            <rFont val="Segoe UI"/>
            <family val="2"/>
          </rPr>
          <t xml:space="preserve"> for each asset, from the dropdown list in each cell of this column.</t>
        </r>
        <r>
          <rPr>
            <b/>
            <sz val="9"/>
            <color indexed="81"/>
            <rFont val="Segoe UI"/>
            <family val="2"/>
          </rPr>
          <t xml:space="preserve">
</t>
        </r>
        <r>
          <rPr>
            <sz val="9"/>
            <color indexed="81"/>
            <rFont val="Segoe UI"/>
            <family val="2"/>
          </rPr>
          <t xml:space="preserve">
</t>
        </r>
        <r>
          <rPr>
            <b/>
            <sz val="9"/>
            <color indexed="81"/>
            <rFont val="Segoe UI"/>
            <family val="2"/>
          </rPr>
          <t>- none -</t>
        </r>
        <r>
          <rPr>
            <sz val="9"/>
            <color indexed="81"/>
            <rFont val="Segoe UI"/>
            <family val="2"/>
          </rPr>
          <t xml:space="preserve">         Not-depreciable
</t>
        </r>
        <r>
          <rPr>
            <b/>
            <sz val="9"/>
            <color indexed="81"/>
            <rFont val="Segoe UI"/>
            <family val="2"/>
          </rPr>
          <t>SL</t>
        </r>
        <r>
          <rPr>
            <sz val="9"/>
            <color indexed="81"/>
            <rFont val="Segoe UI"/>
            <family val="2"/>
          </rPr>
          <t xml:space="preserve">                   Straight Line
</t>
        </r>
        <r>
          <rPr>
            <b/>
            <sz val="9"/>
            <color indexed="81"/>
            <rFont val="Segoe UI"/>
            <family val="2"/>
          </rPr>
          <t>SumYD</t>
        </r>
        <r>
          <rPr>
            <sz val="9"/>
            <color indexed="81"/>
            <rFont val="Segoe UI"/>
            <family val="2"/>
          </rPr>
          <t xml:space="preserve">          Sum of Years Digits
</t>
        </r>
        <r>
          <rPr>
            <b/>
            <sz val="9"/>
            <color indexed="81"/>
            <rFont val="Segoe UI"/>
            <family val="2"/>
          </rPr>
          <t>DB</t>
        </r>
        <r>
          <rPr>
            <sz val="9"/>
            <color indexed="81"/>
            <rFont val="Segoe UI"/>
            <family val="2"/>
          </rPr>
          <t xml:space="preserve">                  Declining Balance
</t>
        </r>
        <r>
          <rPr>
            <b/>
            <sz val="9"/>
            <color indexed="81"/>
            <rFont val="Segoe UI"/>
            <family val="2"/>
          </rPr>
          <t>DB -&gt; SL</t>
        </r>
        <r>
          <rPr>
            <sz val="9"/>
            <color indexed="81"/>
            <rFont val="Segoe UI"/>
            <family val="2"/>
          </rPr>
          <t xml:space="preserve">       Declining Balance w/ switch to Stright Line
</t>
        </r>
        <r>
          <rPr>
            <b/>
            <sz val="9"/>
            <color indexed="81"/>
            <rFont val="Segoe UI"/>
            <family val="2"/>
          </rPr>
          <t>1.5DB</t>
        </r>
        <r>
          <rPr>
            <sz val="9"/>
            <color indexed="81"/>
            <rFont val="Segoe UI"/>
            <family val="2"/>
          </rPr>
          <t xml:space="preserve">            150% Declining Balance
</t>
        </r>
        <r>
          <rPr>
            <b/>
            <sz val="9"/>
            <color indexed="81"/>
            <rFont val="Segoe UI"/>
            <family val="2"/>
          </rPr>
          <t>1.5DB -&gt; SL</t>
        </r>
        <r>
          <rPr>
            <sz val="9"/>
            <color indexed="81"/>
            <rFont val="Segoe UI"/>
            <family val="2"/>
          </rPr>
          <t xml:space="preserve">  150% Declining Balance w/ switch to Stright Line
</t>
        </r>
        <r>
          <rPr>
            <b/>
            <sz val="9"/>
            <color indexed="81"/>
            <rFont val="Segoe UI"/>
            <family val="2"/>
          </rPr>
          <t>DDB</t>
        </r>
        <r>
          <rPr>
            <sz val="9"/>
            <color indexed="81"/>
            <rFont val="Segoe UI"/>
            <family val="2"/>
          </rPr>
          <t xml:space="preserve">               Double Declining Balance (200%)
</t>
        </r>
        <r>
          <rPr>
            <b/>
            <sz val="9"/>
            <color indexed="81"/>
            <rFont val="Segoe UI"/>
            <family val="2"/>
          </rPr>
          <t>DDB -&gt; SL</t>
        </r>
        <r>
          <rPr>
            <sz val="9"/>
            <color indexed="81"/>
            <rFont val="Segoe UI"/>
            <family val="2"/>
          </rPr>
          <t xml:space="preserve">    Double Declining Balance w/ switch to Stright Line</t>
        </r>
      </text>
    </comment>
    <comment ref="J4" authorId="0" shapeId="0" xr:uid="{00000000-0006-0000-0300-000009000000}">
      <text>
        <r>
          <rPr>
            <sz val="9"/>
            <color indexed="81"/>
            <rFont val="Segoe UI"/>
            <family val="2"/>
          </rPr>
          <t>For Yearly depreciation, this is the first year's fraction of a whole year's depreciation (assumes fractional-year depreciation is only calculated based on whole months, not days).
For Monthly depreciation, this is always 1.00</t>
        </r>
      </text>
    </comment>
    <comment ref="K4" authorId="0" shapeId="0" xr:uid="{00000000-0006-0000-0300-00000A000000}">
      <text>
        <r>
          <rPr>
            <sz val="9"/>
            <color indexed="81"/>
            <rFont val="Segoe UI"/>
            <family val="2"/>
          </rPr>
          <t>Lookup table value for this depreciation method.</t>
        </r>
      </text>
    </comment>
    <comment ref="L4" authorId="0" shapeId="0" xr:uid="{00000000-0006-0000-0300-00000B000000}">
      <text>
        <r>
          <rPr>
            <sz val="9"/>
            <color indexed="81"/>
            <rFont val="Segoe UI"/>
            <family val="2"/>
          </rPr>
          <t>Lookup table value for this depreciation method.</t>
        </r>
      </text>
    </comment>
    <comment ref="O4" authorId="0" shapeId="0" xr:uid="{00000000-0006-0000-0300-00000C000000}">
      <text>
        <r>
          <rPr>
            <b/>
            <sz val="9"/>
            <color indexed="81"/>
            <rFont val="Segoe UI"/>
            <family val="2"/>
          </rPr>
          <t>Depreciation expense</t>
        </r>
        <r>
          <rPr>
            <sz val="9"/>
            <color indexed="81"/>
            <rFont val="Segoe UI"/>
            <family val="2"/>
          </rPr>
          <t xml:space="preserve"> is calculated for the fiscal year which includes the Depreciation Date entered at the top of this worksheet.
If your fiscal year begins January 1 and the Depreciation Date is 12/31/2019, this column shows the depreciation amounts for January 1 through December 31, 2019 (from the 2019 column of the Depreciation Schedule).
If your fiscal year begins September 1 and the Depreciation Date is 08/31/2019, this column shows depreciation amounts for September 1, 2018 through August 31, 2019 (from the 2019 column of the Depreciation Schedule).
These amounts in this column also appear on the Export sheet.</t>
        </r>
      </text>
    </comment>
    <comment ref="P4" authorId="0" shapeId="0" xr:uid="{00000000-0006-0000-0300-00000D000000}">
      <text>
        <r>
          <rPr>
            <b/>
            <sz val="9"/>
            <color indexed="81"/>
            <rFont val="Segoe UI"/>
            <family val="2"/>
          </rPr>
          <t>Accumulated depreciation</t>
        </r>
        <r>
          <rPr>
            <sz val="9"/>
            <color indexed="81"/>
            <rFont val="Segoe UI"/>
            <family val="2"/>
          </rPr>
          <t xml:space="preserve"> for the asset, which includes the depreciation amount shown in the column to the left.</t>
        </r>
      </text>
    </comment>
    <comment ref="Q4" authorId="0" shapeId="0" xr:uid="{00000000-0006-0000-0300-00000E000000}">
      <text>
        <r>
          <rPr>
            <sz val="9"/>
            <color indexed="81"/>
            <rFont val="Segoe UI"/>
            <family val="2"/>
          </rPr>
          <t xml:space="preserve">The asset's </t>
        </r>
        <r>
          <rPr>
            <b/>
            <sz val="9"/>
            <color indexed="81"/>
            <rFont val="Segoe UI"/>
            <family val="2"/>
          </rPr>
          <t>book value</t>
        </r>
        <r>
          <rPr>
            <sz val="9"/>
            <color indexed="81"/>
            <rFont val="Segoe UI"/>
            <family val="2"/>
          </rPr>
          <t xml:space="preserve"> is its original basis minus accumulated depreciation.</t>
        </r>
      </text>
    </comment>
    <comment ref="R4" authorId="0" shapeId="0" xr:uid="{00000000-0006-0000-0300-00000F000000}">
      <text>
        <r>
          <rPr>
            <b/>
            <sz val="9"/>
            <color indexed="81"/>
            <rFont val="Segoe UI"/>
            <family val="2"/>
          </rPr>
          <t>Remaining depreciable value</t>
        </r>
        <r>
          <rPr>
            <sz val="9"/>
            <color indexed="81"/>
            <rFont val="Segoe UI"/>
            <family val="2"/>
          </rPr>
          <t xml:space="preserve"> is the difference between the asset's book value and its salvage value. It is the amount of depreciation expense which will be available in later years.</t>
        </r>
      </text>
    </comment>
    <comment ref="A5" authorId="0" shapeId="0" xr:uid="{00000000-0006-0000-0300-000010000000}">
      <text>
        <r>
          <rPr>
            <sz val="9"/>
            <color indexed="81"/>
            <rFont val="Segoe UI"/>
            <family val="2"/>
          </rPr>
          <t xml:space="preserve">This row anchors the top of several vertical 
formula ranges. </t>
        </r>
        <r>
          <rPr>
            <b/>
            <sz val="9"/>
            <color indexed="81"/>
            <rFont val="Segoe UI"/>
            <family val="2"/>
          </rPr>
          <t>…DO NOT delete it!</t>
        </r>
        <r>
          <rPr>
            <sz val="9"/>
            <color indexed="81"/>
            <rFont val="Tahoma"/>
            <family val="2"/>
          </rPr>
          <t xml:space="preserve">
</t>
        </r>
      </text>
    </comment>
    <comment ref="G11" authorId="0" shapeId="0" xr:uid="{00000000-0006-0000-0300-000011000000}">
      <text>
        <r>
          <rPr>
            <sz val="9"/>
            <color indexed="81"/>
            <rFont val="Segoe UI"/>
            <family val="2"/>
          </rPr>
          <t>Earliest purchase year among all assets. Determines starting year of depreciation schedule table.</t>
        </r>
      </text>
    </comment>
    <comment ref="BG11" authorId="0" shapeId="0" xr:uid="{00000000-0006-0000-0300-000012000000}">
      <text>
        <r>
          <rPr>
            <sz val="9"/>
            <color indexed="81"/>
            <rFont val="Segoe UI"/>
            <family val="2"/>
          </rPr>
          <t>This row contains formulas for intermediate values in HIDDEN as well as visible columns.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 authorId="0" shapeId="0" xr:uid="{00000000-0006-0000-0400-000001000000}">
      <text>
        <r>
          <rPr>
            <sz val="9"/>
            <color indexed="81"/>
            <rFont val="Segoe UI"/>
            <family val="2"/>
          </rPr>
          <t xml:space="preserve">If you are using the Simple/Smart method, enter a subitem name (including the leading ':' character) to be appended to each asset's Item Name in the exported transactions.
</t>
        </r>
        <r>
          <rPr>
            <b/>
            <sz val="9"/>
            <color indexed="81"/>
            <rFont val="Segoe UI"/>
            <family val="2"/>
          </rPr>
          <t>Example:</t>
        </r>
        <r>
          <rPr>
            <sz val="9"/>
            <color indexed="81"/>
            <rFont val="Segoe UI"/>
            <family val="2"/>
          </rPr>
          <t xml:space="preserve">  if you enter </t>
        </r>
        <r>
          <rPr>
            <i/>
            <sz val="9"/>
            <color indexed="81"/>
            <rFont val="Segoe UI"/>
            <family val="2"/>
          </rPr>
          <t>:Accum Depr</t>
        </r>
        <r>
          <rPr>
            <sz val="9"/>
            <color indexed="81"/>
            <rFont val="Segoe UI"/>
            <family val="2"/>
          </rPr>
          <t xml:space="preserve"> here, then Items which are named:
   Ford F-350 pickup
   Terex forklift
   GCI mixer
...will be exported as:
   Ford F-350 pickup:Accum Depr
   Terex forklift:Accum Depr
   GCI mixer:Accum Depr
</t>
        </r>
      </text>
    </comment>
    <comment ref="B4" authorId="0" shapeId="0" xr:uid="{00000000-0006-0000-0400-000002000000}">
      <text>
        <r>
          <rPr>
            <sz val="9"/>
            <color indexed="81"/>
            <rFont val="Segoe UI"/>
            <family val="2"/>
          </rPr>
          <t>If using the Simple/Smart method, enter the Item Name you have set up in QuickBooks to represent your depreciation expense account.</t>
        </r>
      </text>
    </comment>
    <comment ref="B5" authorId="0" shapeId="0" xr:uid="{00000000-0006-0000-0400-000003000000}">
      <text>
        <r>
          <rPr>
            <sz val="9"/>
            <color indexed="81"/>
            <rFont val="Segoe UI"/>
            <family val="2"/>
          </rPr>
          <t xml:space="preserve">Enter the Item Name you have set up to represent your depreciation expense account in QuickBooks.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 authorId="0" shapeId="0" xr:uid="{F89A0CC8-9DC4-4262-AC14-BFF1D9654684}">
      <text>
        <r>
          <rPr>
            <sz val="9"/>
            <color indexed="81"/>
            <rFont val="Tahoma"/>
            <family val="2"/>
          </rPr>
          <t>The total of the Amount column should be zero. 
If it isn't zero, this sheet may not have enough rows to hold transactions for all of your assets....you probably need to ADD ROWS as described at the bottom of the worksheet.</t>
        </r>
      </text>
    </comment>
    <comment ref="F3" authorId="0" shapeId="0" xr:uid="{66C56E67-2BBD-482D-9DC6-73FA1C3D545D}">
      <text>
        <r>
          <rPr>
            <sz val="9"/>
            <color indexed="81"/>
            <rFont val="Tahoma"/>
            <family val="2"/>
          </rPr>
          <t>Formulas in this column are not simply additive to the cell above them. This allows blank rows to be inserted anywhere in transactions list area and, after formulas are copied to them, the assetListRow formulas will produce correct results.</t>
        </r>
      </text>
    </comment>
    <comment ref="H3" authorId="0" shapeId="0" xr:uid="{FD55AF11-069F-4CCB-815D-7CF6434CA225}">
      <text>
        <r>
          <rPr>
            <sz val="9"/>
            <color indexed="81"/>
            <rFont val="Tahoma"/>
            <family val="2"/>
          </rPr>
          <t>Values in this column are 
irrelevant unless validAsset column's value is TRUE.</t>
        </r>
      </text>
    </comment>
    <comment ref="I4" authorId="0" shapeId="0" xr:uid="{A4F85C51-279A-4AE6-ACC6-B4871FF2422F}">
      <text>
        <r>
          <rPr>
            <sz val="9"/>
            <color indexed="81"/>
            <rFont val="Segoe UI"/>
            <family val="2"/>
          </rPr>
          <t>Formulas in this row are unique. Do not delete this row, and do not copy its formulas to other rows.</t>
        </r>
      </text>
    </comment>
    <comment ref="I5" authorId="0" shapeId="0" xr:uid="{18829DFA-2B1D-4260-B94E-F148C607A282}">
      <text>
        <r>
          <rPr>
            <sz val="9"/>
            <color indexed="81"/>
            <rFont val="Tahoma"/>
            <family val="2"/>
          </rPr>
          <t>Including this column when you copy formulas lto new, blank rows, assures that formulas in hidden columns are also copied.</t>
        </r>
      </text>
    </comment>
    <comment ref="H28" authorId="0" shapeId="0" xr:uid="{C7EBEA53-7D80-490B-A70F-3B27C5D6962F}">
      <text>
        <r>
          <rPr>
            <sz val="9"/>
            <color indexed="81"/>
            <rFont val="Tahoma"/>
            <family val="2"/>
          </rPr>
          <t>This cell must have a value…used in Conditional Formatting of newly inserted rows.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 authorId="0" shapeId="0" xr:uid="{00000000-0006-0000-0600-000001000000}">
      <text>
        <r>
          <rPr>
            <sz val="9"/>
            <color indexed="81"/>
            <rFont val="Segoe UI"/>
            <family val="2"/>
          </rPr>
          <t xml:space="preserve">If you are using the Simple/Smart method, enter a subitem name (including the leading ':' character) to be appended to each asset's Item Name in the exported transactions.
</t>
        </r>
        <r>
          <rPr>
            <b/>
            <sz val="9"/>
            <color indexed="81"/>
            <rFont val="Segoe UI"/>
            <family val="2"/>
          </rPr>
          <t>Example:</t>
        </r>
        <r>
          <rPr>
            <sz val="9"/>
            <color indexed="81"/>
            <rFont val="Segoe UI"/>
            <family val="2"/>
          </rPr>
          <t xml:space="preserve">  if you enter </t>
        </r>
        <r>
          <rPr>
            <i/>
            <sz val="9"/>
            <color indexed="81"/>
            <rFont val="Segoe UI"/>
            <family val="2"/>
          </rPr>
          <t>:Accum Depr</t>
        </r>
        <r>
          <rPr>
            <sz val="9"/>
            <color indexed="81"/>
            <rFont val="Segoe UI"/>
            <family val="2"/>
          </rPr>
          <t xml:space="preserve"> here, then Items which are named:
   Ford F-350 pickup
   Terex forklift
   GCI mixer
...will be exported as:
   Ford F-350 pickup:Accum Depr
   Terex forklift:Accum Depr
   GCI mixer:Accum Depr
</t>
        </r>
      </text>
    </comment>
    <comment ref="B4" authorId="0" shapeId="0" xr:uid="{00000000-0006-0000-0600-000002000000}">
      <text>
        <r>
          <rPr>
            <sz val="9"/>
            <color indexed="81"/>
            <rFont val="Segoe UI"/>
            <family val="2"/>
          </rPr>
          <t>If using the Simple/Smart method, enter the Item Name you have set up in QuickBooks to represent your depreciation expense account.</t>
        </r>
      </text>
    </comment>
    <comment ref="B5" authorId="0" shapeId="0" xr:uid="{00000000-0006-0000-0600-000003000000}">
      <text>
        <r>
          <rPr>
            <sz val="9"/>
            <color indexed="81"/>
            <rFont val="Segoe UI"/>
            <family val="2"/>
          </rPr>
          <t xml:space="preserve">Enter the </t>
        </r>
        <r>
          <rPr>
            <b/>
            <sz val="9"/>
            <color indexed="81"/>
            <rFont val="Segoe UI"/>
            <family val="2"/>
          </rPr>
          <t>Checking Account</t>
        </r>
        <r>
          <rPr>
            <sz val="9"/>
            <color indexed="81"/>
            <rFont val="Segoe UI"/>
            <family val="2"/>
          </rPr>
          <t xml:space="preserve"> you want to use for the depreciation expense check.
Usually this should be a </t>
        </r>
        <r>
          <rPr>
            <u/>
            <sz val="9"/>
            <color indexed="81"/>
            <rFont val="Segoe UI"/>
            <family val="2"/>
          </rPr>
          <t>clearing</t>
        </r>
        <r>
          <rPr>
            <sz val="9"/>
            <color indexed="81"/>
            <rFont val="Segoe UI"/>
            <family val="2"/>
          </rPr>
          <t xml:space="preserve"> bank account, not an actual checking account; for example, the CLEARING account created in </t>
        </r>
        <r>
          <rPr>
            <i/>
            <sz val="9"/>
            <color indexed="81"/>
            <rFont val="Segoe UI"/>
            <family val="2"/>
          </rPr>
          <t>Simple/Smart Fixed Asset Handling in QuickBooks</t>
        </r>
        <r>
          <rPr>
            <sz val="9"/>
            <color indexed="81"/>
            <rFont val="Segoe UI"/>
            <family val="2"/>
          </rPr>
          <t>.</t>
        </r>
      </text>
    </comment>
    <comment ref="B6" authorId="0" shapeId="0" xr:uid="{00000000-0006-0000-0600-000004000000}">
      <text>
        <r>
          <rPr>
            <sz val="9"/>
            <color indexed="81"/>
            <rFont val="Segoe UI"/>
            <family val="2"/>
          </rPr>
          <t xml:space="preserve">Enter the Item Name you have set up to represent your depreciation expense account in QuickBooks. </t>
        </r>
      </text>
    </comment>
    <comment ref="B7" authorId="0" shapeId="0" xr:uid="{00000000-0006-0000-0600-000005000000}">
      <text>
        <r>
          <rPr>
            <sz val="9"/>
            <color indexed="81"/>
            <rFont val="Segoe UI"/>
            <family val="2"/>
          </rPr>
          <t xml:space="preserve">Enter the </t>
        </r>
        <r>
          <rPr>
            <b/>
            <sz val="9"/>
            <color indexed="81"/>
            <rFont val="Segoe UI"/>
            <family val="2"/>
          </rPr>
          <t>Check Number</t>
        </r>
        <r>
          <rPr>
            <sz val="9"/>
            <color indexed="81"/>
            <rFont val="Segoe UI"/>
            <family val="2"/>
          </rPr>
          <t xml:space="preserve"> (RefNumber) you want to use  for the depreciation expense to be created in QuickBooks.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1" authorId="0" shapeId="0" xr:uid="{34289B7E-E174-4F3C-8187-5B0BA45F7B25}">
      <text>
        <r>
          <rPr>
            <sz val="9"/>
            <color indexed="81"/>
            <rFont val="Segoe UI"/>
            <family val="2"/>
          </rPr>
          <t>Because of how Transaction Pro Importer works, we provide the depreciation amount in the Items Cost column (no Items Amount column is available).</t>
        </r>
      </text>
    </comment>
    <comment ref="J1" authorId="0" shapeId="0" xr:uid="{51151C52-C608-4004-908C-6F84EE92C7FE}">
      <text>
        <r>
          <rPr>
            <sz val="9"/>
            <color indexed="81"/>
            <rFont val="Tahoma"/>
            <family val="2"/>
          </rPr>
          <t>Formulas in this column are not simply additive to the cell above them. This allows blank rows to be inserted anywhere in transactions list area and, after formulas are copied to them, the assetListRow formulas will produce correct results.</t>
        </r>
      </text>
    </comment>
    <comment ref="L1" authorId="0" shapeId="0" xr:uid="{0E24D9B1-FB31-4A57-B6F0-FB6456C0C4D4}">
      <text>
        <r>
          <rPr>
            <sz val="9"/>
            <color indexed="81"/>
            <rFont val="Tahoma"/>
            <family val="2"/>
          </rPr>
          <t>Values in this column are 
irrelevant unless validAsset column's value is TRUE.</t>
        </r>
      </text>
    </comment>
    <comment ref="M2" authorId="0" shapeId="0" xr:uid="{DB465EE6-1E1A-4D64-A414-5907A3350C47}">
      <text>
        <r>
          <rPr>
            <sz val="9"/>
            <color indexed="81"/>
            <rFont val="Segoe UI"/>
            <family val="2"/>
          </rPr>
          <t>Formulas in this row are unique. Do not delete this row, and do not copy its formulas to other rows.</t>
        </r>
      </text>
    </comment>
    <comment ref="M3" authorId="0" shapeId="0" xr:uid="{E730C9BC-35B1-4A1E-916F-B1983E952D73}">
      <text>
        <r>
          <rPr>
            <sz val="9"/>
            <color indexed="81"/>
            <rFont val="Tahoma"/>
            <family val="2"/>
          </rPr>
          <t>Including this column when you copy formulas lto new, blank rows, assures that formulas in hidden columns are also copied.</t>
        </r>
      </text>
    </comment>
    <comment ref="A21" authorId="0" shapeId="0" xr:uid="{58CE8AB7-43DA-4DFA-9D1C-A01E3244AC5F}">
      <text>
        <r>
          <rPr>
            <sz val="9"/>
            <color indexed="81"/>
            <rFont val="Segoe UI"/>
            <family val="2"/>
          </rPr>
          <t>If the Amount column total on this sheet is not zero, it means the sheet does not include enough rows to create transactions for all assets...so you probably need to ADD ROWS as described at the bottom of the sheet.</t>
        </r>
      </text>
    </comment>
    <comment ref="L21" authorId="0" shapeId="0" xr:uid="{8862EF61-FF93-40CE-B0A7-5717B9776B8B}">
      <text>
        <r>
          <rPr>
            <sz val="9"/>
            <color indexed="81"/>
            <rFont val="Tahoma"/>
            <family val="2"/>
          </rPr>
          <t>This cell must have a value…used in Conditional Formatting of newly inserted rows.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 authorId="0" shapeId="0" xr:uid="{F8A87332-B240-4075-990F-6BA71981138C}">
      <text>
        <r>
          <rPr>
            <sz val="9"/>
            <color indexed="81"/>
            <rFont val="Segoe UI"/>
            <family val="2"/>
          </rPr>
          <t xml:space="preserve">If you are using the Simple/Smart method, enter a subitem name (including the leading ':' character) to be appended to each asset's Item Name in the exported transactions.
</t>
        </r>
        <r>
          <rPr>
            <b/>
            <sz val="9"/>
            <color indexed="81"/>
            <rFont val="Segoe UI"/>
            <family val="2"/>
          </rPr>
          <t>Example:</t>
        </r>
        <r>
          <rPr>
            <sz val="9"/>
            <color indexed="81"/>
            <rFont val="Segoe UI"/>
            <family val="2"/>
          </rPr>
          <t xml:space="preserve">  if you enter </t>
        </r>
        <r>
          <rPr>
            <i/>
            <sz val="9"/>
            <color indexed="81"/>
            <rFont val="Segoe UI"/>
            <family val="2"/>
          </rPr>
          <t>:Accum Depr</t>
        </r>
        <r>
          <rPr>
            <sz val="9"/>
            <color indexed="81"/>
            <rFont val="Segoe UI"/>
            <family val="2"/>
          </rPr>
          <t xml:space="preserve"> here, then Items which are named:
   Ford F-350 pickup
   Terex forklift
   GCI mixer
...will be exported as:
   Ford F-350 pickup:Accum Depr
   Terex forklift:Accum Depr
   GCI mixer:Accum Depr
</t>
        </r>
      </text>
    </comment>
    <comment ref="B4" authorId="0" shapeId="0" xr:uid="{624C4358-E6EE-4C51-99BE-28228A300132}">
      <text>
        <r>
          <rPr>
            <sz val="9"/>
            <color indexed="81"/>
            <rFont val="Segoe UI"/>
            <family val="2"/>
          </rPr>
          <t>If using the Simple/Smart method, enter the Item Name you have set up in QuickBooks to represent your depreciation expense account.</t>
        </r>
      </text>
    </comment>
    <comment ref="B5" authorId="0" shapeId="0" xr:uid="{E3D7A1DF-313C-4207-9154-1DD97963D22B}">
      <text>
        <r>
          <rPr>
            <sz val="9"/>
            <color indexed="81"/>
            <rFont val="Segoe UI"/>
            <family val="2"/>
          </rPr>
          <t xml:space="preserve">Enter the </t>
        </r>
        <r>
          <rPr>
            <b/>
            <sz val="9"/>
            <color indexed="81"/>
            <rFont val="Segoe UI"/>
            <family val="2"/>
          </rPr>
          <t>Checking Account</t>
        </r>
        <r>
          <rPr>
            <sz val="9"/>
            <color indexed="81"/>
            <rFont val="Segoe UI"/>
            <family val="2"/>
          </rPr>
          <t xml:space="preserve"> you want to use for the depreciation expense check.
Usually this should be a </t>
        </r>
        <r>
          <rPr>
            <u/>
            <sz val="9"/>
            <color indexed="81"/>
            <rFont val="Segoe UI"/>
            <family val="2"/>
          </rPr>
          <t>clearing</t>
        </r>
        <r>
          <rPr>
            <sz val="9"/>
            <color indexed="81"/>
            <rFont val="Segoe UI"/>
            <family val="2"/>
          </rPr>
          <t xml:space="preserve"> bank account, not an actual checking account; for example, the CLEARING account created in </t>
        </r>
        <r>
          <rPr>
            <i/>
            <sz val="9"/>
            <color indexed="81"/>
            <rFont val="Segoe UI"/>
            <family val="2"/>
          </rPr>
          <t>Simple/Smart Fixed Asset Handling in QuickBooks</t>
        </r>
        <r>
          <rPr>
            <sz val="9"/>
            <color indexed="81"/>
            <rFont val="Segoe UI"/>
            <family val="2"/>
          </rPr>
          <t>.</t>
        </r>
      </text>
    </comment>
    <comment ref="B6" authorId="0" shapeId="0" xr:uid="{841FAFD5-7197-47B0-9E6C-DDF8E5CD8492}">
      <text>
        <r>
          <rPr>
            <sz val="9"/>
            <color indexed="81"/>
            <rFont val="Segoe UI"/>
            <family val="2"/>
          </rPr>
          <t xml:space="preserve">Enter the Item Name you have set up to represent your depreciation expense account in QuickBooks. </t>
        </r>
      </text>
    </comment>
    <comment ref="B7" authorId="0" shapeId="0" xr:uid="{F7ED8110-5B73-4031-AA8D-BD3E610EA163}">
      <text>
        <r>
          <rPr>
            <sz val="9"/>
            <color indexed="81"/>
            <rFont val="Segoe UI"/>
            <family val="2"/>
          </rPr>
          <t xml:space="preserve">Enter the </t>
        </r>
        <r>
          <rPr>
            <b/>
            <sz val="9"/>
            <color indexed="81"/>
            <rFont val="Segoe UI"/>
            <family val="2"/>
          </rPr>
          <t>Check Number</t>
        </r>
        <r>
          <rPr>
            <sz val="9"/>
            <color indexed="81"/>
            <rFont val="Segoe UI"/>
            <family val="2"/>
          </rPr>
          <t xml:space="preserve"> (RefNumber) you want to use  for the depreciation expense to be created in QuickBooks.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O1" authorId="0" shapeId="0" xr:uid="{7F265AAD-01A1-4171-A9CE-450977E74098}">
      <text>
        <r>
          <rPr>
            <sz val="9"/>
            <color indexed="81"/>
            <rFont val="Tahoma"/>
            <family val="2"/>
          </rPr>
          <t>Yellow cell in header cols = IGNORE for IIF Creator</t>
        </r>
      </text>
    </comment>
    <comment ref="R2" authorId="0" shapeId="0" xr:uid="{744A6E03-5792-46B2-937E-040F56F997D5}">
      <text>
        <r>
          <rPr>
            <sz val="9"/>
            <color indexed="81"/>
            <rFont val="Segoe UI"/>
            <family val="2"/>
          </rPr>
          <t>Formulas in this row are unique. Do not delete this row, and do not copy its formulas to other rows.</t>
        </r>
      </text>
    </comment>
    <comment ref="R3" authorId="0" shapeId="0" xr:uid="{96EB3F4B-1EF0-4552-AB69-4E4BA3E2E7F1}">
      <text>
        <r>
          <rPr>
            <sz val="9"/>
            <color indexed="81"/>
            <rFont val="Tahoma"/>
            <family val="2"/>
          </rPr>
          <t>Including this column when you copy formulas lto new, blank rows, assures that formulas in hidden columns are also copied.</t>
        </r>
      </text>
    </comment>
    <comment ref="A14" authorId="0" shapeId="0" xr:uid="{AD281210-D68C-4625-8478-8423CB2E0B54}">
      <text>
        <r>
          <rPr>
            <sz val="9"/>
            <color indexed="81"/>
            <rFont val="Segoe UI"/>
            <family val="2"/>
          </rPr>
          <t>If the Amount column total on this sheet is not zero, it means the sheet does not include enough rows to create transactions for all assets...so you probably need to ADD ROWS as described at the bottom of the sheet.</t>
        </r>
      </text>
    </comment>
    <comment ref="Q14" authorId="0" shapeId="0" xr:uid="{71F5D967-35C0-4C8D-AAD9-265D34B1288E}">
      <text>
        <r>
          <rPr>
            <sz val="9"/>
            <color indexed="81"/>
            <rFont val="Tahoma"/>
            <family val="2"/>
          </rPr>
          <t>This cell must have a value…used in Conditional Formatting of newly inserted rows.</t>
        </r>
      </text>
    </comment>
  </commentList>
</comments>
</file>

<file path=xl/sharedStrings.xml><?xml version="1.0" encoding="utf-8"?>
<sst xmlns="http://schemas.openxmlformats.org/spreadsheetml/2006/main" count="203" uniqueCount="143">
  <si>
    <t>Date</t>
  </si>
  <si>
    <t>Amount</t>
  </si>
  <si>
    <t>Book
Value</t>
  </si>
  <si>
    <t>Item Name
(Or Asset Name)</t>
  </si>
  <si>
    <t>Item Name for depreciation expense:</t>
  </si>
  <si>
    <t>Depreciation Expense</t>
  </si>
  <si>
    <t>noswitch</t>
  </si>
  <si>
    <t>SL</t>
  </si>
  <si>
    <t>n/a</t>
  </si>
  <si>
    <t>DDB</t>
  </si>
  <si>
    <t>1.5DB</t>
  </si>
  <si>
    <t>factor</t>
  </si>
  <si>
    <t>DB</t>
  </si>
  <si>
    <t>SumYD</t>
  </si>
  <si>
    <t>- none -</t>
  </si>
  <si>
    <t>DB -&gt; SL</t>
  </si>
  <si>
    <t>1.5DB -&gt; SL</t>
  </si>
  <si>
    <t>DDB -&gt; SL</t>
  </si>
  <si>
    <t>Accum.
Depr.</t>
  </si>
  <si>
    <t>Life
(Years)</t>
  </si>
  <si>
    <t xml:space="preserve"> |</t>
  </si>
  <si>
    <t>&lt;= DO NOT delete this row!</t>
  </si>
  <si>
    <t>lifeYr</t>
  </si>
  <si>
    <t>purchYr</t>
  </si>
  <si>
    <t>firstYrRate</t>
  </si>
  <si>
    <t>purchMon</t>
  </si>
  <si>
    <r>
      <rPr>
        <b/>
        <sz val="10"/>
        <rFont val="Arial"/>
        <family val="2"/>
      </rPr>
      <t>To add more Year columns:</t>
    </r>
    <r>
      <rPr>
        <sz val="10"/>
        <rFont val="Arial"/>
        <family val="2"/>
      </rPr>
      <t xml:space="preserve">
1. Insert blank columns TO THE LEFT of this column, then...
2. Copy formulas from any other Year column into the blank columns.</t>
    </r>
  </si>
  <si>
    <t>methods</t>
  </si>
  <si>
    <t>factors</t>
  </si>
  <si>
    <t>noswitches</t>
  </si>
  <si>
    <t>months</t>
  </si>
  <si>
    <t>January</t>
  </si>
  <si>
    <t>February</t>
  </si>
  <si>
    <t>March</t>
  </si>
  <si>
    <t>April</t>
  </si>
  <si>
    <t>May</t>
  </si>
  <si>
    <t>June</t>
  </si>
  <si>
    <t>July</t>
  </si>
  <si>
    <t>August</t>
  </si>
  <si>
    <t>September</t>
  </si>
  <si>
    <t>October</t>
  </si>
  <si>
    <t>November</t>
  </si>
  <si>
    <t>December</t>
  </si>
  <si>
    <t>monthNums</t>
  </si>
  <si>
    <t>Date Acquired</t>
  </si>
  <si>
    <t>Original Basis</t>
  </si>
  <si>
    <t>Salvage Value</t>
  </si>
  <si>
    <t>Depr. Method</t>
  </si>
  <si>
    <t xml:space="preserve">Totals:  </t>
  </si>
  <si>
    <t>Accumulated depreciation subitem name, if any:</t>
  </si>
  <si>
    <t>:Accum Depr</t>
  </si>
  <si>
    <t>Fixed Asset List and Yearly Depreciation Schedule</t>
  </si>
  <si>
    <t>Depreciation Date:</t>
  </si>
  <si>
    <t>First month of fiscal year:</t>
  </si>
  <si>
    <t>Vendor name for depreciation transactions:</t>
  </si>
  <si>
    <t>House</t>
  </si>
  <si>
    <t>Item</t>
  </si>
  <si>
    <t>Vendor</t>
  </si>
  <si>
    <t>&lt;== startCalcYr</t>
  </si>
  <si>
    <t>Depr. to export</t>
  </si>
  <si>
    <t>Fx:Ma:GCI bulk mixer 264</t>
  </si>
  <si>
    <t>Fx:Ma:Clark forklift 248</t>
  </si>
  <si>
    <t>Provided by:</t>
  </si>
  <si>
    <t>Purpose:</t>
  </si>
  <si>
    <t>Features:</t>
  </si>
  <si>
    <t>Basic Usage:</t>
  </si>
  <si>
    <t>Other Notes:</t>
  </si>
  <si>
    <t>Remain.
Depr. Value</t>
  </si>
  <si>
    <t>Required data:</t>
  </si>
  <si>
    <t>Hidden:  anchor row.</t>
  </si>
  <si>
    <r>
      <t xml:space="preserve">Export to QuickBooks' </t>
    </r>
    <r>
      <rPr>
        <b/>
        <i/>
        <sz val="11"/>
        <rFont val="Segoe UI"/>
        <family val="2"/>
      </rPr>
      <t>Batch Enter Transactions</t>
    </r>
    <r>
      <rPr>
        <b/>
        <sz val="11"/>
        <rFont val="Segoe UI"/>
        <family val="2"/>
      </rPr>
      <t xml:space="preserve"> Window</t>
    </r>
  </si>
  <si>
    <r>
      <t>SETUP:</t>
    </r>
    <r>
      <rPr>
        <sz val="11"/>
        <rFont val="Segoe UI"/>
        <family val="2"/>
      </rPr>
      <t xml:space="preserve">  Export to QuickBooks' </t>
    </r>
    <r>
      <rPr>
        <b/>
        <i/>
        <sz val="11"/>
        <rFont val="Segoe UI"/>
        <family val="2"/>
      </rPr>
      <t>Batch Enter Transactions</t>
    </r>
    <r>
      <rPr>
        <sz val="11"/>
        <rFont val="Segoe UI"/>
        <family val="2"/>
      </rPr>
      <t xml:space="preserve"> window</t>
    </r>
  </si>
  <si>
    <r>
      <t>SETUP:</t>
    </r>
    <r>
      <rPr>
        <sz val="11"/>
        <rFont val="Segoe UI"/>
        <family val="2"/>
      </rPr>
      <t xml:space="preserve">  Export to QuickBooks' using </t>
    </r>
    <r>
      <rPr>
        <b/>
        <sz val="11"/>
        <rFont val="Segoe UI"/>
        <family val="2"/>
      </rPr>
      <t>Transaction Pro Importer</t>
    </r>
  </si>
  <si>
    <t>Bank Account</t>
  </si>
  <si>
    <t>Payee</t>
  </si>
  <si>
    <t>Transaction Date</t>
  </si>
  <si>
    <t>RefNumber</t>
  </si>
  <si>
    <t>Memo</t>
  </si>
  <si>
    <t>Items Item</t>
  </si>
  <si>
    <t>Items Qty</t>
  </si>
  <si>
    <t>Items Description</t>
  </si>
  <si>
    <t>Check Payee (Customer or Vendor name):</t>
  </si>
  <si>
    <t>Check Number</t>
  </si>
  <si>
    <t xml:space="preserve">Checking Account </t>
  </si>
  <si>
    <t>CLEARING</t>
  </si>
  <si>
    <t>deprTotalToExport ==&gt;</t>
  </si>
  <si>
    <t>Items Cost</t>
  </si>
  <si>
    <r>
      <rPr>
        <b/>
        <sz val="10"/>
        <rFont val="Arial"/>
        <family val="2"/>
      </rPr>
      <t xml:space="preserve">This sheet is provides data for the </t>
    </r>
    <r>
      <rPr>
        <b/>
        <i/>
        <sz val="10"/>
        <rFont val="Arial"/>
        <family val="2"/>
      </rPr>
      <t>Export Batch</t>
    </r>
    <r>
      <rPr>
        <b/>
        <sz val="10"/>
        <rFont val="Arial"/>
        <family val="2"/>
      </rPr>
      <t xml:space="preserve"> sheet, </t>
    </r>
    <r>
      <rPr>
        <sz val="10"/>
        <rFont val="Arial"/>
        <family val="2"/>
      </rPr>
      <t xml:space="preserve">which creates depreciation transactions for export to the </t>
    </r>
    <r>
      <rPr>
        <i/>
        <sz val="10"/>
        <rFont val="Arial"/>
        <family val="2"/>
      </rPr>
      <t>Batch Enter Transactions</t>
    </r>
    <r>
      <rPr>
        <sz val="10"/>
        <rFont val="Arial"/>
        <family val="2"/>
      </rPr>
      <t xml:space="preserve"> window in QuickBooks, as described in </t>
    </r>
    <r>
      <rPr>
        <i/>
        <sz val="10"/>
        <rFont val="Arial"/>
        <family val="2"/>
      </rPr>
      <t>Simple/Smart Fixed Asset Handling in QuickBooks,</t>
    </r>
    <r>
      <rPr>
        <sz val="10"/>
        <rFont val="Arial"/>
        <family val="2"/>
      </rPr>
      <t xml:space="preserve">by Mark Wilsdorf, copyright © 2018, Flagship Technologies, Inc.
</t>
    </r>
    <r>
      <rPr>
        <b/>
        <sz val="12"/>
        <rFont val="Arial"/>
        <family val="2"/>
      </rPr>
      <t>Instructions:</t>
    </r>
    <r>
      <rPr>
        <sz val="10"/>
        <rFont val="Arial"/>
        <family val="2"/>
      </rPr>
      <t xml:space="preserve">
1. </t>
    </r>
    <r>
      <rPr>
        <b/>
        <sz val="10"/>
        <rFont val="Arial"/>
        <family val="2"/>
      </rPr>
      <t>Enter data in the yellow fields above,</t>
    </r>
    <r>
      <rPr>
        <sz val="10"/>
        <rFont val="Arial"/>
        <family val="2"/>
      </rPr>
      <t xml:space="preserve"> to provide data required for building the depreciation expense transactions to be exported.
2. </t>
    </r>
    <r>
      <rPr>
        <b/>
        <sz val="10"/>
        <rFont val="Arial"/>
        <family val="2"/>
      </rPr>
      <t>Review transactions</t>
    </r>
    <r>
      <rPr>
        <sz val="10"/>
        <rFont val="Arial"/>
        <family val="2"/>
      </rPr>
      <t xml:space="preserve"> on the </t>
    </r>
    <r>
      <rPr>
        <i/>
        <sz val="10"/>
        <rFont val="Arial"/>
        <family val="2"/>
      </rPr>
      <t>Export Batch</t>
    </r>
    <r>
      <rPr>
        <sz val="10"/>
        <rFont val="Arial"/>
        <family val="2"/>
      </rPr>
      <t xml:space="preserve"> sheet. The transactions are built automatically based on the </t>
    </r>
    <r>
      <rPr>
        <i/>
        <sz val="10"/>
        <rFont val="Arial"/>
        <family val="2"/>
      </rPr>
      <t>Asset List</t>
    </r>
    <r>
      <rPr>
        <sz val="10"/>
        <rFont val="Arial"/>
        <family val="2"/>
      </rPr>
      <t xml:space="preserve"> sheet...so </t>
    </r>
    <r>
      <rPr>
        <u/>
        <sz val="10"/>
        <rFont val="Arial"/>
        <family val="2"/>
      </rPr>
      <t>be sure your asset list is complete and correct</t>
    </r>
    <r>
      <rPr>
        <sz val="10"/>
        <rFont val="Arial"/>
        <family val="2"/>
      </rPr>
      <t xml:space="preserve">.
3. </t>
    </r>
    <r>
      <rPr>
        <b/>
        <sz val="10"/>
        <rFont val="Arial"/>
        <family val="2"/>
      </rPr>
      <t>Follow the instructions</t>
    </r>
    <r>
      <rPr>
        <sz val="10"/>
        <rFont val="Arial"/>
        <family val="2"/>
      </rPr>
      <t xml:space="preserve"> in </t>
    </r>
    <r>
      <rPr>
        <i/>
        <sz val="10"/>
        <rFont val="Arial"/>
        <family val="2"/>
      </rPr>
      <t>Simple/Smart Fixed Asset Handling in QuickBooks</t>
    </r>
    <r>
      <rPr>
        <sz val="10"/>
        <rFont val="Arial"/>
        <family val="2"/>
      </rPr>
      <t xml:space="preserve">, to (1) access and set up the Batch Enter Transactions window, (2) </t>
    </r>
    <r>
      <rPr>
        <b/>
        <sz val="10"/>
        <rFont val="Arial"/>
        <family val="2"/>
      </rPr>
      <t>Copy transaction rowss</t>
    </r>
    <r>
      <rPr>
        <sz val="10"/>
        <rFont val="Arial"/>
        <family val="2"/>
      </rPr>
      <t xml:space="preserve"> from the </t>
    </r>
    <r>
      <rPr>
        <i/>
        <sz val="10"/>
        <rFont val="Arial"/>
        <family val="2"/>
      </rPr>
      <t xml:space="preserve">Export Batch </t>
    </r>
    <r>
      <rPr>
        <sz val="10"/>
        <rFont val="Arial"/>
        <family val="2"/>
      </rPr>
      <t xml:space="preserve">sheet to the Windows clipboard, and then (3) Paste them into the </t>
    </r>
    <r>
      <rPr>
        <i/>
        <sz val="10"/>
        <rFont val="Arial"/>
        <family val="2"/>
      </rPr>
      <t>Batch Enter Transactions</t>
    </r>
    <r>
      <rPr>
        <sz val="10"/>
        <rFont val="Arial"/>
        <family val="2"/>
      </rPr>
      <t xml:space="preserve"> window in QuickBooks.</t>
    </r>
  </si>
  <si>
    <t>Depreciation schedules…</t>
  </si>
  <si>
    <r>
      <rPr>
        <b/>
        <sz val="10"/>
        <rFont val="Arial"/>
        <family val="2"/>
      </rPr>
      <t xml:space="preserve">Worksheet protection is </t>
    </r>
    <r>
      <rPr>
        <b/>
        <u/>
        <sz val="10"/>
        <rFont val="Arial"/>
        <family val="2"/>
      </rPr>
      <t>not</t>
    </r>
    <r>
      <rPr>
        <b/>
        <sz val="10"/>
        <rFont val="Arial"/>
        <family val="2"/>
      </rPr>
      <t xml:space="preserve"> enabled</t>
    </r>
    <r>
      <rPr>
        <sz val="10"/>
        <rFont val="Arial"/>
        <family val="2"/>
      </rPr>
      <t xml:space="preserve"> on most of the sheets. This allows casual spreadsheet users to more easily add rows and copy formulas to provide space for additional fixed assets. However, it also makes accidental editing or deletion of formulas possible. Avid spreadsheet users may want to enable sheet protection (in Excel: </t>
    </r>
    <r>
      <rPr>
        <i/>
        <sz val="10"/>
        <rFont val="Arial"/>
        <family val="2"/>
      </rPr>
      <t>Review &gt; Protect &gt; Protect Sheet</t>
    </r>
    <r>
      <rPr>
        <sz val="10"/>
        <rFont val="Arial"/>
        <family val="2"/>
      </rPr>
      <t>) to prevent accidentally deleting or overwriting formulas.</t>
    </r>
  </si>
  <si>
    <t>Current year information…</t>
  </si>
  <si>
    <t>Simple/Smart Fixed Asset List and Depreciation Calculator</t>
  </si>
  <si>
    <t>Enter information in the white and yellow cells ONLY.</t>
  </si>
  <si>
    <t>Include</t>
  </si>
  <si>
    <t>this column</t>
  </si>
  <si>
    <r>
      <rPr>
        <b/>
        <sz val="10"/>
        <rFont val="Arial"/>
        <family val="2"/>
      </rPr>
      <t xml:space="preserve">This sheet is provides data for the </t>
    </r>
    <r>
      <rPr>
        <b/>
        <i/>
        <sz val="10"/>
        <rFont val="Arial"/>
        <family val="2"/>
      </rPr>
      <t>Export Transaction Pro</t>
    </r>
    <r>
      <rPr>
        <b/>
        <sz val="10"/>
        <rFont val="Arial"/>
        <family val="2"/>
      </rPr>
      <t xml:space="preserve"> sheet,</t>
    </r>
    <r>
      <rPr>
        <sz val="10"/>
        <rFont val="Arial"/>
        <family val="2"/>
      </rPr>
      <t xml:space="preserve"> which creates depreciation transactions for export to QuickBooks using </t>
    </r>
    <r>
      <rPr>
        <i/>
        <sz val="10"/>
        <rFont val="Arial"/>
        <family val="2"/>
      </rPr>
      <t>Transaction Pro Importer,</t>
    </r>
    <r>
      <rPr>
        <sz val="10"/>
        <rFont val="Arial"/>
        <family val="2"/>
      </rPr>
      <t xml:space="preserve">a popular software product for importing transactions into QuickBooks. The sheet setup and the importing process are described in </t>
    </r>
    <r>
      <rPr>
        <i/>
        <sz val="10"/>
        <rFont val="Arial"/>
        <family val="2"/>
      </rPr>
      <t>Simple/Smart Fixed Asset Handling in QuickBooks</t>
    </r>
    <r>
      <rPr>
        <sz val="10"/>
        <rFont val="Arial"/>
        <family val="2"/>
      </rPr>
      <t>, by Mark Wilsdorf, copyright © 2018, Flagship Technologies, Inc.</t>
    </r>
    <r>
      <rPr>
        <b/>
        <sz val="10"/>
        <rFont val="Arial"/>
        <family val="2"/>
      </rPr>
      <t xml:space="preserve">
</t>
    </r>
    <r>
      <rPr>
        <sz val="10"/>
        <rFont val="Arial"/>
        <family val="2"/>
      </rPr>
      <t xml:space="preserve">
</t>
    </r>
    <r>
      <rPr>
        <b/>
        <sz val="12"/>
        <rFont val="Arial"/>
        <family val="2"/>
      </rPr>
      <t>Instructions:</t>
    </r>
    <r>
      <rPr>
        <sz val="10"/>
        <rFont val="Arial"/>
        <family val="2"/>
      </rPr>
      <t xml:space="preserve">
1. </t>
    </r>
    <r>
      <rPr>
        <b/>
        <sz val="10"/>
        <rFont val="Arial"/>
        <family val="2"/>
      </rPr>
      <t>Enter data in the yellow fields above,</t>
    </r>
    <r>
      <rPr>
        <sz val="10"/>
        <rFont val="Arial"/>
        <family val="2"/>
      </rPr>
      <t xml:space="preserve"> to provide data required for building depreciation expense transactions on the </t>
    </r>
    <r>
      <rPr>
        <i/>
        <sz val="10"/>
        <rFont val="Arial"/>
        <family val="2"/>
      </rPr>
      <t>Export Transaction Pro</t>
    </r>
    <r>
      <rPr>
        <sz val="10"/>
        <rFont val="Arial"/>
        <family val="2"/>
      </rPr>
      <t xml:space="preserve"> sheet.
2. </t>
    </r>
    <r>
      <rPr>
        <b/>
        <sz val="10"/>
        <rFont val="Arial"/>
        <family val="2"/>
      </rPr>
      <t>Review transactions</t>
    </r>
    <r>
      <rPr>
        <sz val="10"/>
        <rFont val="Arial"/>
        <family val="2"/>
      </rPr>
      <t xml:space="preserve"> on the </t>
    </r>
    <r>
      <rPr>
        <i/>
        <sz val="10"/>
        <rFont val="Arial"/>
        <family val="2"/>
      </rPr>
      <t>Export Transaction Pro</t>
    </r>
    <r>
      <rPr>
        <sz val="10"/>
        <rFont val="Arial"/>
        <family val="2"/>
      </rPr>
      <t xml:space="preserve"> sheet. The transactions are built automatically based on the </t>
    </r>
    <r>
      <rPr>
        <i/>
        <sz val="10"/>
        <rFont val="Arial"/>
        <family val="2"/>
      </rPr>
      <t>Asset List</t>
    </r>
    <r>
      <rPr>
        <sz val="10"/>
        <rFont val="Arial"/>
        <family val="2"/>
      </rPr>
      <t xml:space="preserve"> sheet...so </t>
    </r>
    <r>
      <rPr>
        <u/>
        <sz val="10"/>
        <rFont val="Arial"/>
        <family val="2"/>
      </rPr>
      <t>be sure your asset list is complete and correct</t>
    </r>
    <r>
      <rPr>
        <sz val="10"/>
        <rFont val="Arial"/>
        <family val="2"/>
      </rPr>
      <t xml:space="preserve">.
3. </t>
    </r>
    <r>
      <rPr>
        <b/>
        <sz val="10"/>
        <rFont val="Arial"/>
        <family val="2"/>
      </rPr>
      <t>Save and close the workbook.</t>
    </r>
    <r>
      <rPr>
        <sz val="10"/>
        <rFont val="Arial"/>
        <family val="2"/>
      </rPr>
      <t xml:space="preserve"> You may leave Excel open, but the workbook must be closed. (Transaction Pro Importer cannot access it if open.)
4. </t>
    </r>
    <r>
      <rPr>
        <b/>
        <sz val="10"/>
        <rFont val="Arial"/>
        <family val="2"/>
      </rPr>
      <t>Following the instructions</t>
    </r>
    <r>
      <rPr>
        <sz val="10"/>
        <rFont val="Arial"/>
        <family val="2"/>
      </rPr>
      <t xml:space="preserve"> described in </t>
    </r>
    <r>
      <rPr>
        <i/>
        <sz val="10"/>
        <rFont val="Arial"/>
        <family val="2"/>
      </rPr>
      <t>Simple/Smart Fixed Asset Handling in QuickBooks</t>
    </r>
    <r>
      <rPr>
        <sz val="10"/>
        <rFont val="Arial"/>
        <family val="2"/>
      </rPr>
      <t xml:space="preserve"> to import the depreciation expenses into QuickBooks, as a Check transaction.</t>
    </r>
  </si>
  <si>
    <t>Scratchpad</t>
  </si>
  <si>
    <r>
      <rPr>
        <b/>
        <sz val="12"/>
        <rFont val="Arial"/>
        <family val="2"/>
      </rPr>
      <t>This worksheet is for your use,</t>
    </r>
    <r>
      <rPr>
        <sz val="10"/>
        <rFont val="Arial"/>
        <family val="2"/>
      </rPr>
      <t xml:space="preserve"> for notes or any other purpose.</t>
    </r>
  </si>
  <si>
    <r>
      <t>SETUP:</t>
    </r>
    <r>
      <rPr>
        <sz val="11"/>
        <rFont val="Segoe UI"/>
        <family val="2"/>
      </rPr>
      <t xml:space="preserve">  Export to QuickBooks' using </t>
    </r>
    <r>
      <rPr>
        <b/>
        <sz val="11"/>
        <rFont val="Segoe UI"/>
        <family val="2"/>
      </rPr>
      <t>IIF Transaction Creator</t>
    </r>
  </si>
  <si>
    <r>
      <rPr>
        <b/>
        <sz val="10"/>
        <rFont val="Arial"/>
        <family val="2"/>
      </rPr>
      <t xml:space="preserve">..HERE..
This sheet is provides data for the </t>
    </r>
    <r>
      <rPr>
        <b/>
        <i/>
        <sz val="10"/>
        <rFont val="Arial"/>
        <family val="2"/>
      </rPr>
      <t>Export Transaction Pro</t>
    </r>
    <r>
      <rPr>
        <b/>
        <sz val="10"/>
        <rFont val="Arial"/>
        <family val="2"/>
      </rPr>
      <t xml:space="preserve"> sheet,</t>
    </r>
    <r>
      <rPr>
        <sz val="10"/>
        <rFont val="Arial"/>
        <family val="2"/>
      </rPr>
      <t xml:space="preserve"> which creates depreciation transactions for export to QuickBooks using </t>
    </r>
    <r>
      <rPr>
        <i/>
        <sz val="10"/>
        <rFont val="Arial"/>
        <family val="2"/>
      </rPr>
      <t>Transaction Pro Importer,</t>
    </r>
    <r>
      <rPr>
        <sz val="10"/>
        <rFont val="Arial"/>
        <family val="2"/>
      </rPr>
      <t xml:space="preserve">a popular software product for importing transactions into QuickBooks. The sheet setup and the importing process are described in </t>
    </r>
    <r>
      <rPr>
        <i/>
        <sz val="10"/>
        <rFont val="Arial"/>
        <family val="2"/>
      </rPr>
      <t>Simple/Smart Fixed Asset Handling in QuickBooks</t>
    </r>
    <r>
      <rPr>
        <sz val="10"/>
        <rFont val="Arial"/>
        <family val="2"/>
      </rPr>
      <t>, by Mark Wilsdorf, copyright © 2018, Flagship Technologies, Inc.</t>
    </r>
    <r>
      <rPr>
        <b/>
        <sz val="10"/>
        <rFont val="Arial"/>
        <family val="2"/>
      </rPr>
      <t xml:space="preserve">
</t>
    </r>
    <r>
      <rPr>
        <sz val="10"/>
        <rFont val="Arial"/>
        <family val="2"/>
      </rPr>
      <t xml:space="preserve">
</t>
    </r>
    <r>
      <rPr>
        <b/>
        <sz val="12"/>
        <rFont val="Arial"/>
        <family val="2"/>
      </rPr>
      <t>Instructions:</t>
    </r>
    <r>
      <rPr>
        <sz val="10"/>
        <rFont val="Arial"/>
        <family val="2"/>
      </rPr>
      <t xml:space="preserve">
1. </t>
    </r>
    <r>
      <rPr>
        <b/>
        <sz val="10"/>
        <rFont val="Arial"/>
        <family val="2"/>
      </rPr>
      <t>Enter data in the yellow fields above,</t>
    </r>
    <r>
      <rPr>
        <sz val="10"/>
        <rFont val="Arial"/>
        <family val="2"/>
      </rPr>
      <t xml:space="preserve"> to provide data required for building depreciation expense transactions on the </t>
    </r>
    <r>
      <rPr>
        <i/>
        <sz val="10"/>
        <rFont val="Arial"/>
        <family val="2"/>
      </rPr>
      <t>Export Transaction Pro</t>
    </r>
    <r>
      <rPr>
        <sz val="10"/>
        <rFont val="Arial"/>
        <family val="2"/>
      </rPr>
      <t xml:space="preserve"> sheet.
2. </t>
    </r>
    <r>
      <rPr>
        <b/>
        <sz val="10"/>
        <rFont val="Arial"/>
        <family val="2"/>
      </rPr>
      <t>Review transactions</t>
    </r>
    <r>
      <rPr>
        <sz val="10"/>
        <rFont val="Arial"/>
        <family val="2"/>
      </rPr>
      <t xml:space="preserve"> on the </t>
    </r>
    <r>
      <rPr>
        <i/>
        <sz val="10"/>
        <rFont val="Arial"/>
        <family val="2"/>
      </rPr>
      <t>Export Transaction Pro</t>
    </r>
    <r>
      <rPr>
        <sz val="10"/>
        <rFont val="Arial"/>
        <family val="2"/>
      </rPr>
      <t xml:space="preserve"> sheet. The transactions are built automatically based on the </t>
    </r>
    <r>
      <rPr>
        <i/>
        <sz val="10"/>
        <rFont val="Arial"/>
        <family val="2"/>
      </rPr>
      <t>Asset List</t>
    </r>
    <r>
      <rPr>
        <sz val="10"/>
        <rFont val="Arial"/>
        <family val="2"/>
      </rPr>
      <t xml:space="preserve"> sheet...so </t>
    </r>
    <r>
      <rPr>
        <u/>
        <sz val="10"/>
        <rFont val="Arial"/>
        <family val="2"/>
      </rPr>
      <t>be sure your asset list is complete and correct</t>
    </r>
    <r>
      <rPr>
        <sz val="10"/>
        <rFont val="Arial"/>
        <family val="2"/>
      </rPr>
      <t xml:space="preserve">.
3. </t>
    </r>
    <r>
      <rPr>
        <b/>
        <sz val="10"/>
        <rFont val="Arial"/>
        <family val="2"/>
      </rPr>
      <t>Save and close the workbook.</t>
    </r>
    <r>
      <rPr>
        <sz val="10"/>
        <rFont val="Arial"/>
        <family val="2"/>
      </rPr>
      <t xml:space="preserve"> You may leave Excel open, but the workbook must be closed. (Transaction Pro Importer cannot access it if open.)
4. </t>
    </r>
    <r>
      <rPr>
        <b/>
        <sz val="10"/>
        <rFont val="Arial"/>
        <family val="2"/>
      </rPr>
      <t>Following the instructions</t>
    </r>
    <r>
      <rPr>
        <sz val="10"/>
        <rFont val="Arial"/>
        <family val="2"/>
      </rPr>
      <t xml:space="preserve"> described in </t>
    </r>
    <r>
      <rPr>
        <i/>
        <sz val="10"/>
        <rFont val="Arial"/>
        <family val="2"/>
      </rPr>
      <t>Simple/Smart Fixed Asset Handling in QuickBooks</t>
    </r>
    <r>
      <rPr>
        <sz val="10"/>
        <rFont val="Arial"/>
        <family val="2"/>
      </rPr>
      <t xml:space="preserve"> to import the depreciation expenses into QuickBooks, as a Check transaction.</t>
    </r>
  </si>
  <si>
    <t>disabled</t>
  </si>
  <si>
    <t>Fx:Ma:Dodge 3500 pickup ___</t>
  </si>
  <si>
    <r>
      <t xml:space="preserve">* Prepares a </t>
    </r>
    <r>
      <rPr>
        <b/>
        <sz val="10"/>
        <rFont val="Arial"/>
        <family val="2"/>
      </rPr>
      <t>depreciation schedule</t>
    </r>
    <r>
      <rPr>
        <sz val="10"/>
        <rFont val="Arial"/>
        <family val="2"/>
      </rPr>
      <t xml:space="preserve"> for the entire useful life of each asset, for up to 40 years (expandable to any number of years).</t>
    </r>
  </si>
  <si>
    <r>
      <t xml:space="preserve">* Calculates </t>
    </r>
    <r>
      <rPr>
        <b/>
        <sz val="10"/>
        <rFont val="Arial"/>
        <family val="2"/>
      </rPr>
      <t>accumulated depreciation</t>
    </r>
    <r>
      <rPr>
        <sz val="10"/>
        <rFont val="Arial"/>
        <family val="2"/>
      </rPr>
      <t xml:space="preserve"> and asset </t>
    </r>
    <r>
      <rPr>
        <b/>
        <sz val="10"/>
        <rFont val="Arial"/>
        <family val="2"/>
      </rPr>
      <t>book values</t>
    </r>
    <r>
      <rPr>
        <sz val="10"/>
        <rFont val="Arial"/>
        <family val="2"/>
      </rPr>
      <t xml:space="preserve"> for any year.</t>
    </r>
  </si>
  <si>
    <r>
      <t xml:space="preserve">* Calculates </t>
    </r>
    <r>
      <rPr>
        <b/>
        <sz val="10"/>
        <rFont val="Arial"/>
        <family val="2"/>
      </rPr>
      <t>total annual depreciation, accumulated depreciation, book value, and remaining depreciable value for all assets combined,</t>
    </r>
    <r>
      <rPr>
        <sz val="10"/>
        <rFont val="Arial"/>
        <family val="2"/>
      </rPr>
      <t xml:space="preserve"> for any year.</t>
    </r>
  </si>
  <si>
    <r>
      <t xml:space="preserve">* Depreciation amounts are displayed as </t>
    </r>
    <r>
      <rPr>
        <b/>
        <sz val="10"/>
        <rFont val="Arial"/>
        <family val="2"/>
      </rPr>
      <t>whole numbers</t>
    </r>
    <r>
      <rPr>
        <sz val="10"/>
        <rFont val="Arial"/>
        <family val="2"/>
      </rPr>
      <t xml:space="preserve"> (without decimals) for easy reading, but are exported as calculated, with decimals included.</t>
    </r>
  </si>
  <si>
    <r>
      <t xml:space="preserve">* </t>
    </r>
    <r>
      <rPr>
        <b/>
        <sz val="10"/>
        <rFont val="Arial"/>
        <family val="2"/>
      </rPr>
      <t>Prepares transactions for exporting</t>
    </r>
    <r>
      <rPr>
        <sz val="10"/>
        <rFont val="Arial"/>
        <family val="2"/>
      </rPr>
      <t xml:space="preserve"> depreciation expense to QuickBooks.</t>
    </r>
  </si>
  <si>
    <r>
      <t xml:space="preserve">* Calculates </t>
    </r>
    <r>
      <rPr>
        <b/>
        <sz val="10"/>
        <rFont val="Arial"/>
        <family val="2"/>
      </rPr>
      <t>partial-year depreciation</t>
    </r>
    <r>
      <rPr>
        <sz val="10"/>
        <rFont val="Arial"/>
        <family val="2"/>
      </rPr>
      <t xml:space="preserve"> for the first and last year of an asset's useful life, if the asset was purchased in any month other than the first month of the fiscal year.</t>
    </r>
  </si>
  <si>
    <r>
      <t xml:space="preserve">* Recognizes calendar and non-calendar </t>
    </r>
    <r>
      <rPr>
        <b/>
        <sz val="10"/>
        <rFont val="Arial"/>
        <family val="2"/>
      </rPr>
      <t>fiscal years</t>
    </r>
    <r>
      <rPr>
        <sz val="10"/>
        <rFont val="Arial"/>
        <family val="2"/>
      </rPr>
      <t xml:space="preserve"> (affects the amount of partial-year depreciation calculated).</t>
    </r>
  </si>
  <si>
    <r>
      <t xml:space="preserve">* </t>
    </r>
    <r>
      <rPr>
        <b/>
        <sz val="10"/>
        <rFont val="Arial"/>
        <family val="2"/>
      </rPr>
      <t>Adjusts depreciation in an asset's final year</t>
    </r>
    <r>
      <rPr>
        <sz val="10"/>
        <rFont val="Arial"/>
        <family val="2"/>
      </rPr>
      <t xml:space="preserve"> of life to include its entire remaining depreciable value as depreciation expense, so that no depreciable value remains after the final year.</t>
    </r>
  </si>
  <si>
    <r>
      <rPr>
        <b/>
        <sz val="10"/>
        <rFont val="Arial"/>
        <family val="2"/>
      </rPr>
      <t>Fill in fixed asset details</t>
    </r>
    <r>
      <rPr>
        <sz val="10"/>
        <rFont val="Arial"/>
        <family val="2"/>
      </rPr>
      <t xml:space="preserve"> on the </t>
    </r>
    <r>
      <rPr>
        <i/>
        <sz val="10"/>
        <rFont val="Arial"/>
        <family val="2"/>
      </rPr>
      <t>Asset List</t>
    </r>
    <r>
      <rPr>
        <sz val="10"/>
        <rFont val="Arial"/>
        <family val="2"/>
      </rPr>
      <t xml:space="preserve"> sheet, in the white cells and yellow (required data) cells, then scroll to the right to view calculated information. (Select depreciation methods from the drop-down list available when you click in the Depreciation Method column.)
</t>
    </r>
    <r>
      <rPr>
        <b/>
        <sz val="10"/>
        <rFont val="Arial"/>
        <family val="2"/>
      </rPr>
      <t>Fill in export details</t>
    </r>
    <r>
      <rPr>
        <sz val="10"/>
        <rFont val="Arial"/>
        <family val="2"/>
      </rPr>
      <t xml:space="preserve"> on the SETUP sheet for the Export sheet you will be using--eithe Batch or Transaction Pro.
</t>
    </r>
    <r>
      <rPr>
        <b/>
        <sz val="10"/>
        <rFont val="Arial"/>
        <family val="2"/>
      </rPr>
      <t>If an asset in the list has been sold</t>
    </r>
    <r>
      <rPr>
        <sz val="10"/>
        <rFont val="Arial"/>
        <family val="2"/>
      </rPr>
      <t xml:space="preserve"> during the year, you need to either delete or disable it to prevent including depreciation transactions for it on the Export sheets. (See </t>
    </r>
    <r>
      <rPr>
        <b/>
        <i/>
        <sz val="11"/>
        <color rgb="FFC00000"/>
        <rFont val="Arial"/>
        <family val="2"/>
      </rPr>
      <t>Simple/Smart Fixed Asset Handling in QuickBooks</t>
    </r>
    <r>
      <rPr>
        <sz val="10"/>
        <rFont val="Arial"/>
        <family val="2"/>
      </rPr>
      <t xml:space="preserve"> for details.)
</t>
    </r>
    <r>
      <rPr>
        <b/>
        <sz val="10"/>
        <rFont val="Arial"/>
        <family val="2"/>
      </rPr>
      <t>To export transactions,</t>
    </r>
    <r>
      <rPr>
        <sz val="10"/>
        <rFont val="Arial"/>
        <family val="2"/>
      </rPr>
      <t xml:space="preserve"> see instructions in </t>
    </r>
    <r>
      <rPr>
        <b/>
        <i/>
        <sz val="11"/>
        <color rgb="FFC00000"/>
        <rFont val="Arial"/>
        <family val="2"/>
      </rPr>
      <t>Simple/Smart Fixed Asset Handling in QuickBooks</t>
    </r>
    <r>
      <rPr>
        <sz val="11"/>
        <rFont val="Arial"/>
        <family val="2"/>
      </rPr>
      <t xml:space="preserve"> for the specific exporting method you want to use.</t>
    </r>
  </si>
  <si>
    <r>
      <t xml:space="preserve">* Calculates depreciation based on the </t>
    </r>
    <r>
      <rPr>
        <b/>
        <i/>
        <sz val="10"/>
        <rFont val="Arial"/>
        <family val="2"/>
      </rPr>
      <t>full month</t>
    </r>
    <r>
      <rPr>
        <b/>
        <sz val="10"/>
        <rFont val="Arial"/>
        <family val="2"/>
      </rPr>
      <t xml:space="preserve"> convention:</t>
    </r>
    <r>
      <rPr>
        <sz val="10"/>
        <rFont val="Arial"/>
        <family val="2"/>
      </rPr>
      <t xml:space="preserve">  regardless of when an asset was purchased during a month, a full month of depreciation is calculated for that month and remaining months.</t>
    </r>
  </si>
  <si>
    <r>
      <t xml:space="preserve">* Lets you </t>
    </r>
    <r>
      <rPr>
        <b/>
        <sz val="10"/>
        <rFont val="Arial"/>
        <family val="2"/>
      </rPr>
      <t>compare any number of depreciation methods</t>
    </r>
    <r>
      <rPr>
        <sz val="10"/>
        <rFont val="Arial"/>
        <family val="2"/>
      </rPr>
      <t xml:space="preserve"> for any asset, side by side.</t>
    </r>
  </si>
  <si>
    <r>
      <t xml:space="preserve">This template is a companion to the book </t>
    </r>
    <r>
      <rPr>
        <b/>
        <i/>
        <sz val="11"/>
        <color rgb="FFC00000"/>
        <rFont val="Arial"/>
        <family val="2"/>
      </rPr>
      <t>Simple/Smart Fixed Asset Handling in QuickBooks</t>
    </r>
    <r>
      <rPr>
        <b/>
        <i/>
        <sz val="10"/>
        <color rgb="FFC00000"/>
        <rFont val="Arial"/>
        <family val="2"/>
      </rPr>
      <t>,</t>
    </r>
    <r>
      <rPr>
        <sz val="10"/>
        <rFont val="Arial"/>
        <family val="2"/>
      </rPr>
      <t xml:space="preserve"> by Mark Wilsdorf, copyright © 2018, Flagship Technologies, Inc., available at </t>
    </r>
    <r>
      <rPr>
        <b/>
        <sz val="11"/>
        <color indexed="30"/>
        <rFont val="Arial"/>
        <family val="2"/>
      </rPr>
      <t>goflagship.com</t>
    </r>
    <r>
      <rPr>
        <sz val="10"/>
        <rFont val="Arial"/>
        <family val="2"/>
      </rPr>
      <t xml:space="preserve">, </t>
    </r>
    <r>
      <rPr>
        <b/>
        <sz val="11"/>
        <color indexed="30"/>
        <rFont val="Arial"/>
        <family val="2"/>
      </rPr>
      <t>Amazon.com</t>
    </r>
    <r>
      <rPr>
        <sz val="10"/>
        <rFont val="Arial"/>
        <family val="2"/>
      </rPr>
      <t xml:space="preserve">, and elsewhere. 
However, the template may also be used as a </t>
    </r>
    <r>
      <rPr>
        <b/>
        <sz val="10"/>
        <rFont val="Arial"/>
        <family val="2"/>
      </rPr>
      <t>stand-alone fixed asset list and depreciation schedule.</t>
    </r>
    <r>
      <rPr>
        <sz val="10"/>
        <rFont val="Arial"/>
        <family val="2"/>
      </rPr>
      <t xml:space="preserve">
Besides the usual purpose of any depreciation spreadsheet (calculating depreciation!), this one has others which are less common:  it (1) serves as a permanent </t>
    </r>
    <r>
      <rPr>
        <b/>
        <sz val="10"/>
        <rFont val="Arial"/>
        <family val="2"/>
      </rPr>
      <t>fixed asset list</t>
    </r>
    <r>
      <rPr>
        <sz val="10"/>
        <rFont val="Arial"/>
        <family val="2"/>
      </rPr>
      <t xml:space="preserve">, which maintains a complete </t>
    </r>
    <r>
      <rPr>
        <b/>
        <sz val="10"/>
        <rFont val="Arial"/>
        <family val="2"/>
      </rPr>
      <t>depreciation schedule</t>
    </r>
    <r>
      <rPr>
        <sz val="10"/>
        <rFont val="Arial"/>
        <family val="2"/>
      </rPr>
      <t xml:space="preserve"> for each asset, (2) </t>
    </r>
    <r>
      <rPr>
        <b/>
        <sz val="10"/>
        <rFont val="Arial"/>
        <family val="2"/>
      </rPr>
      <t>projects depreciation expense</t>
    </r>
    <r>
      <rPr>
        <sz val="10"/>
        <rFont val="Arial"/>
        <family val="2"/>
      </rPr>
      <t xml:space="preserve"> for coming years, and (3) creates depreciation expense transactions for </t>
    </r>
    <r>
      <rPr>
        <b/>
        <sz val="10"/>
        <rFont val="Arial"/>
        <family val="2"/>
      </rPr>
      <t>export</t>
    </r>
    <r>
      <rPr>
        <sz val="10"/>
        <rFont val="Arial"/>
        <family val="2"/>
      </rPr>
      <t xml:space="preserve"> to QuickBooks desktop editions using the fixed asset recordkeeping system described in the book </t>
    </r>
    <r>
      <rPr>
        <b/>
        <i/>
        <sz val="11"/>
        <color rgb="FFC00000"/>
        <rFont val="Arial"/>
        <family val="2"/>
      </rPr>
      <t>Simple/Smart Fixed Asset Handling in QuickBooks.</t>
    </r>
    <r>
      <rPr>
        <sz val="10"/>
        <rFont val="Arial"/>
        <family val="2"/>
      </rPr>
      <t/>
    </r>
  </si>
  <si>
    <r>
      <rPr>
        <i/>
        <sz val="10"/>
        <rFont val="Arial"/>
        <family val="2"/>
      </rPr>
      <t>Flagship Technologies, Inc.</t>
    </r>
    <r>
      <rPr>
        <sz val="10"/>
        <rFont val="Arial"/>
        <family val="2"/>
      </rPr>
      <t xml:space="preserve">
This template is copyright © 2018, Flagship Technologies, Inc., all rights reserved. You may freely distribute this template in </t>
    </r>
    <r>
      <rPr>
        <i/>
        <u/>
        <sz val="10"/>
        <rFont val="Arial"/>
        <family val="2"/>
      </rPr>
      <t>unmodified</t>
    </r>
    <r>
      <rPr>
        <sz val="10"/>
        <rFont val="Arial"/>
        <family val="2"/>
      </rPr>
      <t xml:space="preserve"> form. It is available as a </t>
    </r>
    <r>
      <rPr>
        <b/>
        <sz val="11"/>
        <color indexed="17"/>
        <rFont val="Arial"/>
        <family val="2"/>
      </rPr>
      <t>free download</t>
    </r>
    <r>
      <rPr>
        <sz val="10"/>
        <rFont val="Arial"/>
        <family val="2"/>
      </rPr>
      <t xml:space="preserve"> from the </t>
    </r>
    <r>
      <rPr>
        <b/>
        <i/>
        <sz val="11"/>
        <color indexed="8"/>
        <rFont val="Arial"/>
        <family val="2"/>
      </rPr>
      <t>FREE Stuff</t>
    </r>
    <r>
      <rPr>
        <sz val="10"/>
        <rFont val="Arial"/>
        <family val="2"/>
      </rPr>
      <t xml:space="preserve"> page at</t>
    </r>
    <r>
      <rPr>
        <sz val="11"/>
        <rFont val="Arial"/>
        <family val="2"/>
      </rPr>
      <t xml:space="preserve"> </t>
    </r>
    <r>
      <rPr>
        <b/>
        <sz val="11"/>
        <color indexed="30"/>
        <rFont val="Arial"/>
        <family val="2"/>
      </rPr>
      <t>goflagship.com</t>
    </r>
    <r>
      <rPr>
        <sz val="10"/>
        <rFont val="Arial"/>
        <family val="2"/>
      </rPr>
      <t xml:space="preserve">.
Comments? Questions? Need a customized version? …email us at:  </t>
    </r>
    <r>
      <rPr>
        <b/>
        <sz val="11"/>
        <rFont val="Arial"/>
        <family val="2"/>
      </rPr>
      <t>support@goflagship.com</t>
    </r>
    <r>
      <rPr>
        <sz val="10"/>
        <rFont val="Arial"/>
        <family val="2"/>
      </rPr>
      <t xml:space="preserve">.
</t>
    </r>
    <r>
      <rPr>
        <i/>
        <sz val="10"/>
        <rFont val="Arial"/>
        <family val="2"/>
      </rPr>
      <t>Scroll down to see all instructions and usage notes...</t>
    </r>
  </si>
  <si>
    <t>assetListRow</t>
  </si>
  <si>
    <t>validAsset</t>
  </si>
  <si>
    <t>deprForFY</t>
  </si>
  <si>
    <r>
      <rPr>
        <b/>
        <sz val="11"/>
        <rFont val="Arial"/>
        <family val="2"/>
      </rPr>
      <t>Insert new rows ABOVE THIS ROW</t>
    </r>
    <r>
      <rPr>
        <sz val="10"/>
        <rFont val="Arial"/>
        <family val="2"/>
      </rPr>
      <t xml:space="preserve"> …they will appear in light green!
</t>
    </r>
    <r>
      <rPr>
        <b/>
        <sz val="11"/>
        <rFont val="Arial"/>
        <family val="2"/>
      </rPr>
      <t>Copy formulas</t>
    </r>
    <r>
      <rPr>
        <sz val="10"/>
        <rFont val="Arial"/>
        <family val="2"/>
      </rPr>
      <t xml:space="preserve"> to the new rows from the rows above them.</t>
    </r>
  </si>
  <si>
    <t>New Transaction</t>
  </si>
  <si>
    <t>Type</t>
  </si>
  <si>
    <t>Doc Number</t>
  </si>
  <si>
    <t>Name</t>
  </si>
  <si>
    <t>Transaction Account</t>
  </si>
  <si>
    <t>Account</t>
  </si>
  <si>
    <t>Class</t>
  </si>
  <si>
    <t>Qty</t>
  </si>
  <si>
    <t>Price Each</t>
  </si>
  <si>
    <t>To Print</t>
  </si>
  <si>
    <t>Yes</t>
  </si>
  <si>
    <t>Check</t>
  </si>
  <si>
    <t>N</t>
  </si>
  <si>
    <t>Description</t>
  </si>
  <si>
    <r>
      <t>&lt;= Unique row…</t>
    </r>
    <r>
      <rPr>
        <sz val="10"/>
        <rFont val="Arial"/>
        <family val="2"/>
      </rPr>
      <t>do not copy its formulas to other rows!</t>
    </r>
  </si>
  <si>
    <r>
      <rPr>
        <b/>
        <sz val="11"/>
        <rFont val="Arial"/>
        <family val="2"/>
      </rPr>
      <t xml:space="preserve">Insert new rows ABOVE THE </t>
    </r>
    <r>
      <rPr>
        <b/>
        <sz val="11"/>
        <color rgb="FFC00000"/>
        <rFont val="Arial"/>
        <family val="2"/>
      </rPr>
      <t>WARNINGS ROW</t>
    </r>
    <r>
      <rPr>
        <sz val="10"/>
        <rFont val="Arial"/>
        <family val="2"/>
      </rPr>
      <t xml:space="preserve">, then...
</t>
    </r>
    <r>
      <rPr>
        <b/>
        <sz val="11"/>
        <rFont val="Arial"/>
        <family val="2"/>
      </rPr>
      <t>Copy formulas</t>
    </r>
    <r>
      <rPr>
        <sz val="10"/>
        <rFont val="Arial"/>
        <family val="2"/>
      </rPr>
      <t xml:space="preserve"> to the new rows from the rows above them.</t>
    </r>
  </si>
  <si>
    <r>
      <rPr>
        <b/>
        <sz val="11"/>
        <rFont val="Arial"/>
        <family val="2"/>
      </rPr>
      <t>Insert new rows ABOVE THIS ROW</t>
    </r>
    <r>
      <rPr>
        <sz val="10"/>
        <rFont val="Arial"/>
        <family val="2"/>
      </rPr>
      <t xml:space="preserve">, then...
</t>
    </r>
    <r>
      <rPr>
        <b/>
        <sz val="11"/>
        <rFont val="Arial"/>
        <family val="2"/>
      </rPr>
      <t>Copy formulas</t>
    </r>
    <r>
      <rPr>
        <sz val="10"/>
        <rFont val="Arial"/>
        <family val="2"/>
      </rPr>
      <t xml:space="preserve"> to the new rows from the rows above them.</t>
    </r>
  </si>
  <si>
    <t>when copying</t>
  </si>
  <si>
    <t>formulas to</t>
  </si>
  <si>
    <t>new rows</t>
  </si>
  <si>
    <r>
      <rPr>
        <b/>
        <sz val="11"/>
        <rFont val="Arial"/>
        <family val="2"/>
      </rPr>
      <t xml:space="preserve">Insert new rows ABOVE THE </t>
    </r>
    <r>
      <rPr>
        <b/>
        <sz val="11"/>
        <color rgb="FFC00000"/>
        <rFont val="Arial"/>
        <family val="2"/>
      </rPr>
      <t>WARNINGS ROW</t>
    </r>
    <r>
      <rPr>
        <sz val="10"/>
        <rFont val="Arial"/>
        <family val="2"/>
      </rPr>
      <t xml:space="preserve">, then…
</t>
    </r>
    <r>
      <rPr>
        <b/>
        <sz val="11"/>
        <rFont val="Arial"/>
        <family val="2"/>
      </rPr>
      <t>Copy formulas</t>
    </r>
    <r>
      <rPr>
        <sz val="10"/>
        <rFont val="Arial"/>
        <family val="2"/>
      </rPr>
      <t xml:space="preserve"> to the new rows from the rows above them.</t>
    </r>
  </si>
  <si>
    <r>
      <t>&lt;= EXCLUDE this row</t>
    </r>
    <r>
      <rPr>
        <sz val="10"/>
        <rFont val="Arial"/>
        <family val="2"/>
      </rPr>
      <t xml:space="preserve"> when copying transactions to QuickBooks.</t>
    </r>
  </si>
  <si>
    <r>
      <rPr>
        <sz val="10"/>
        <rFont val="Arial"/>
        <family val="2"/>
      </rPr>
      <t>&lt;= Unique row…</t>
    </r>
    <r>
      <rPr>
        <b/>
        <sz val="10"/>
        <rFont val="Arial"/>
        <family val="2"/>
      </rPr>
      <t>do not copy its formulas</t>
    </r>
    <r>
      <rPr>
        <sz val="10"/>
        <rFont val="Arial"/>
        <family val="2"/>
      </rPr>
      <t xml:space="preserve"> to other rows!</t>
    </r>
  </si>
  <si>
    <r>
      <rPr>
        <b/>
        <sz val="10"/>
        <rFont val="Arial"/>
        <family val="2"/>
      </rPr>
      <t xml:space="preserve">You can </t>
    </r>
    <r>
      <rPr>
        <b/>
        <sz val="11"/>
        <rFont val="Arial"/>
        <family val="2"/>
      </rPr>
      <t>disable an asset</t>
    </r>
    <r>
      <rPr>
        <sz val="10"/>
        <rFont val="Arial"/>
      </rPr>
      <t xml:space="preserve"> to exclude it from depreciation calculations without deleting it from the list, by inserting two asterisks (**) at the beginning of the Item Name (asset name).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</si>
</sst>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yy"/>
  </numFmts>
  <fonts count="31" x14ac:knownFonts="1">
    <font>
      <sz val="10"/>
      <name val="Arial"/>
    </font>
    <font>
      <b/>
      <sz val="10"/>
      <name val="Arial"/>
      <family val="2"/>
    </font>
    <font>
      <sz val="10"/>
      <name val="Arial"/>
      <family val="2"/>
    </font>
    <font>
      <i/>
      <sz val="10"/>
      <name val="Arial"/>
      <family val="2"/>
    </font>
    <font>
      <sz val="9"/>
      <color indexed="81"/>
      <name val="Segoe UI"/>
      <family val="2"/>
    </font>
    <font>
      <u/>
      <sz val="10"/>
      <color indexed="12"/>
      <name val="Verdana"/>
      <family val="2"/>
    </font>
    <font>
      <b/>
      <sz val="12"/>
      <name val="Arial"/>
      <family val="2"/>
    </font>
    <font>
      <sz val="9"/>
      <color indexed="81"/>
      <name val="Tahoma"/>
      <family val="2"/>
    </font>
    <font>
      <b/>
      <sz val="9"/>
      <color indexed="81"/>
      <name val="Segoe UI"/>
      <family val="2"/>
    </font>
    <font>
      <i/>
      <sz val="9"/>
      <color indexed="81"/>
      <name val="Segoe UI"/>
      <family val="2"/>
    </font>
    <font>
      <b/>
      <sz val="11"/>
      <name val="Segoe UI"/>
      <family val="2"/>
    </font>
    <font>
      <u/>
      <sz val="10"/>
      <name val="Arial"/>
      <family val="2"/>
    </font>
    <font>
      <sz val="11"/>
      <name val="Arial"/>
      <family val="2"/>
    </font>
    <font>
      <b/>
      <sz val="11"/>
      <color indexed="30"/>
      <name val="Arial"/>
      <family val="2"/>
    </font>
    <font>
      <b/>
      <sz val="11"/>
      <name val="Arial"/>
      <family val="2"/>
    </font>
    <font>
      <b/>
      <sz val="11"/>
      <color indexed="17"/>
      <name val="Arial"/>
      <family val="2"/>
    </font>
    <font>
      <b/>
      <u/>
      <sz val="10"/>
      <name val="Arial"/>
      <family val="2"/>
    </font>
    <font>
      <u/>
      <sz val="9"/>
      <color indexed="81"/>
      <name val="Segoe UI"/>
      <family val="2"/>
    </font>
    <font>
      <b/>
      <i/>
      <sz val="11"/>
      <name val="Segoe UI"/>
      <family val="2"/>
    </font>
    <font>
      <b/>
      <i/>
      <sz val="10"/>
      <name val="Arial"/>
      <family val="2"/>
    </font>
    <font>
      <sz val="11"/>
      <name val="Segoe UI"/>
      <family val="2"/>
    </font>
    <font>
      <b/>
      <sz val="10"/>
      <color theme="0"/>
      <name val="Arial"/>
      <family val="2"/>
    </font>
    <font>
      <b/>
      <sz val="10"/>
      <color rgb="FFC00000"/>
      <name val="Arial"/>
      <family val="2"/>
    </font>
    <font>
      <sz val="10"/>
      <color rgb="FFC00000"/>
      <name val="Arial"/>
      <family val="2"/>
    </font>
    <font>
      <b/>
      <i/>
      <sz val="11"/>
      <color rgb="FFC00000"/>
      <name val="Arial"/>
      <family val="2"/>
    </font>
    <font>
      <b/>
      <i/>
      <sz val="10"/>
      <color rgb="FFC00000"/>
      <name val="Arial"/>
      <family val="2"/>
    </font>
    <font>
      <i/>
      <u/>
      <sz val="10"/>
      <name val="Arial"/>
      <family val="2"/>
    </font>
    <font>
      <b/>
      <i/>
      <sz val="11"/>
      <color indexed="8"/>
      <name val="Arial"/>
      <family val="2"/>
    </font>
    <font>
      <b/>
      <sz val="11"/>
      <color rgb="FFC00000"/>
      <name val="Arial"/>
      <family val="2"/>
    </font>
    <font>
      <sz val="11"/>
      <color rgb="FFC00000"/>
      <name val="Arial"/>
      <family val="2"/>
    </font>
    <font>
      <b/>
      <sz val="9"/>
      <color indexed="8"/>
      <name val="Arial"/>
      <family val="2"/>
    </font>
  </fonts>
  <fills count="23">
    <fill>
      <patternFill patternType="none"/>
    </fill>
    <fill>
      <patternFill patternType="gray125"/>
    </fill>
    <fill>
      <patternFill patternType="solid">
        <fgColor indexed="22"/>
        <bgColor indexed="64"/>
      </patternFill>
    </fill>
    <fill>
      <patternFill patternType="solid">
        <fgColor theme="8" tint="0.59999389629810485"/>
        <bgColor indexed="64"/>
      </patternFill>
    </fill>
    <fill>
      <patternFill patternType="solid">
        <fgColor rgb="FFFFCCFF"/>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FFFF00"/>
        <bgColor indexed="64"/>
      </patternFill>
    </fill>
    <fill>
      <patternFill patternType="solid">
        <fgColor rgb="FF0000FF"/>
        <bgColor indexed="64"/>
      </patternFill>
    </fill>
    <fill>
      <patternFill patternType="solid">
        <fgColor rgb="FFD6BBEB"/>
        <bgColor indexed="64"/>
      </patternFill>
    </fill>
    <fill>
      <patternFill patternType="solid">
        <fgColor rgb="FFFFAFCA"/>
        <bgColor indexed="64"/>
      </patternFill>
    </fill>
    <fill>
      <patternFill patternType="solid">
        <fgColor rgb="FFFFFF66"/>
        <bgColor indexed="64"/>
      </patternFill>
    </fill>
    <fill>
      <patternFill patternType="solid">
        <fgColor theme="0"/>
        <bgColor indexed="64"/>
      </patternFill>
    </fill>
    <fill>
      <patternFill patternType="solid">
        <fgColor rgb="FFD1FFD1"/>
        <bgColor indexed="64"/>
      </patternFill>
    </fill>
    <fill>
      <patternFill patternType="solid">
        <fgColor rgb="FFFFDE75"/>
        <bgColor indexed="64"/>
      </patternFill>
    </fill>
    <fill>
      <patternFill patternType="solid">
        <fgColor indexed="42"/>
        <bgColor indexed="64"/>
      </patternFill>
    </fill>
  </fills>
  <borders count="5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double">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double">
        <color indexed="64"/>
      </top>
      <bottom/>
      <diagonal/>
    </border>
    <border>
      <left style="medium">
        <color indexed="64"/>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right style="thin">
        <color theme="0" tint="-0.24994659260841701"/>
      </right>
      <top style="double">
        <color indexed="64"/>
      </top>
      <bottom/>
      <diagonal/>
    </border>
    <border>
      <left style="thin">
        <color theme="0" tint="-0.24994659260841701"/>
      </left>
      <right style="thin">
        <color theme="0" tint="-0.24994659260841701"/>
      </right>
      <top style="double">
        <color indexed="64"/>
      </top>
      <bottom/>
      <diagonal/>
    </border>
    <border>
      <left style="thin">
        <color theme="0" tint="-0.24994659260841701"/>
      </left>
      <right/>
      <top style="double">
        <color indexed="64"/>
      </top>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top/>
      <bottom style="thin">
        <color theme="0" tint="-0.14996795556505021"/>
      </bottom>
      <diagonal/>
    </border>
    <border>
      <left style="thin">
        <color theme="0" tint="-0.14996795556505021"/>
      </left>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medium">
        <color indexed="64"/>
      </right>
      <top/>
      <bottom style="thin">
        <color theme="0" tint="-0.14996795556505021"/>
      </bottom>
      <diagonal/>
    </border>
    <border>
      <left/>
      <right style="medium">
        <color indexed="64"/>
      </right>
      <top style="thin">
        <color theme="0" tint="-0.14996795556505021"/>
      </top>
      <bottom style="thin">
        <color theme="0" tint="-0.14996795556505021"/>
      </bottom>
      <diagonal/>
    </border>
    <border>
      <left/>
      <right/>
      <top/>
      <bottom style="thin">
        <color theme="0" tint="-0.14996795556505021"/>
      </bottom>
      <diagonal/>
    </border>
    <border>
      <left/>
      <right/>
      <top style="thin">
        <color theme="0" tint="-0.14996795556505021"/>
      </top>
      <bottom/>
      <diagonal/>
    </border>
    <border>
      <left/>
      <right/>
      <top style="thin">
        <color theme="0" tint="-0.14996795556505021"/>
      </top>
      <bottom style="thin">
        <color theme="0" tint="-0.14996795556505021"/>
      </bottom>
      <diagonal/>
    </border>
    <border>
      <left style="thin">
        <color theme="0" tint="-0.14996795556505021"/>
      </left>
      <right style="thin">
        <color theme="0" tint="-0.14993743705557422"/>
      </right>
      <top/>
      <bottom style="thin">
        <color theme="0" tint="-0.14993743705557422"/>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diagonal/>
    </border>
    <border>
      <left/>
      <right/>
      <top style="double">
        <color indexed="64"/>
      </top>
      <bottom style="thin">
        <color indexed="64"/>
      </bottom>
      <diagonal/>
    </border>
    <border>
      <left style="thin">
        <color indexed="64"/>
      </left>
      <right style="thin">
        <color indexed="64"/>
      </right>
      <top style="double">
        <color auto="1"/>
      </top>
      <bottom style="thin">
        <color indexed="64"/>
      </bottom>
      <diagonal/>
    </border>
    <border>
      <left style="thin">
        <color theme="0" tint="-0.14996795556505021"/>
      </left>
      <right style="thin">
        <color theme="0" tint="-0.14996795556505021"/>
      </right>
      <top style="thin">
        <color theme="0" tint="-0.14996795556505021"/>
      </top>
      <bottom style="double">
        <color auto="1"/>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theme="0" tint="-0.14996795556505021"/>
      </top>
      <bottom style="double">
        <color auto="1"/>
      </bottom>
      <diagonal/>
    </border>
    <border>
      <left style="medium">
        <color indexed="64"/>
      </left>
      <right style="thin">
        <color theme="0" tint="-0.14996795556505021"/>
      </right>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right style="medium">
        <color indexed="64"/>
      </right>
      <top style="thin">
        <color theme="0" tint="-0.14996795556505021"/>
      </top>
      <bottom style="double">
        <color indexed="64"/>
      </bottom>
      <diagonal/>
    </border>
    <border>
      <left style="medium">
        <color indexed="64"/>
      </left>
      <right/>
      <top style="thin">
        <color theme="0" tint="-0.14996795556505021"/>
      </top>
      <bottom style="double">
        <color indexed="64"/>
      </bottom>
      <diagonal/>
    </border>
    <border>
      <left/>
      <right style="thin">
        <color theme="0" tint="-0.14996795556505021"/>
      </right>
      <top style="thin">
        <color theme="0" tint="-0.14996795556505021"/>
      </top>
      <bottom style="double">
        <color indexed="64"/>
      </bottom>
      <diagonal/>
    </border>
    <border>
      <left style="thin">
        <color theme="0" tint="-0.14996795556505021"/>
      </left>
      <right style="thin">
        <color indexed="64"/>
      </right>
      <top style="thin">
        <color theme="0" tint="-0.14996795556505021"/>
      </top>
      <bottom style="double">
        <color indexed="64"/>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43" fontId="2"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cellStyleXfs>
  <cellXfs count="270">
    <xf numFmtId="0" fontId="0" fillId="0" borderId="0" xfId="0"/>
    <xf numFmtId="4" fontId="0" fillId="0" borderId="0" xfId="0" applyNumberFormat="1" applyAlignment="1">
      <alignment horizontal="right"/>
    </xf>
    <xf numFmtId="164" fontId="0" fillId="0" borderId="0" xfId="0" applyNumberFormat="1" applyAlignment="1">
      <alignment horizontal="right"/>
    </xf>
    <xf numFmtId="0" fontId="0" fillId="0" borderId="0" xfId="0" applyAlignment="1">
      <alignment vertical="center"/>
    </xf>
    <xf numFmtId="0" fontId="1" fillId="2" borderId="1" xfId="0" applyFont="1" applyFill="1" applyBorder="1" applyAlignment="1">
      <alignment horizontal="center" wrapText="1"/>
    </xf>
    <xf numFmtId="0" fontId="0" fillId="0" borderId="0" xfId="0" applyAlignment="1"/>
    <xf numFmtId="0" fontId="2" fillId="0" borderId="0" xfId="0" applyFont="1" applyAlignment="1">
      <alignment vertical="center"/>
    </xf>
    <xf numFmtId="0" fontId="3" fillId="3" borderId="1" xfId="0" applyFont="1" applyFill="1" applyBorder="1" applyAlignment="1">
      <alignment horizontal="center" wrapText="1"/>
    </xf>
    <xf numFmtId="0" fontId="0" fillId="0" borderId="0" xfId="0" applyAlignment="1">
      <alignment vertical="top"/>
    </xf>
    <xf numFmtId="164" fontId="2" fillId="0" borderId="0" xfId="0" applyNumberFormat="1" applyFont="1" applyAlignment="1">
      <alignment vertical="center"/>
    </xf>
    <xf numFmtId="0" fontId="2" fillId="0" borderId="2" xfId="3" applyBorder="1" applyAlignment="1">
      <alignment horizontal="center"/>
    </xf>
    <xf numFmtId="0" fontId="2" fillId="0" borderId="3" xfId="3" applyBorder="1"/>
    <xf numFmtId="0" fontId="2" fillId="0" borderId="3" xfId="3" applyBorder="1" applyAlignment="1">
      <alignment horizontal="center"/>
    </xf>
    <xf numFmtId="0" fontId="2" fillId="0" borderId="4" xfId="3" applyBorder="1"/>
    <xf numFmtId="0" fontId="2" fillId="0" borderId="4" xfId="3" applyBorder="1" applyAlignment="1">
      <alignment horizontal="center"/>
    </xf>
    <xf numFmtId="0" fontId="2" fillId="0" borderId="2" xfId="3" quotePrefix="1" applyBorder="1"/>
    <xf numFmtId="0" fontId="2" fillId="4" borderId="0" xfId="0" applyNumberFormat="1" applyFont="1" applyFill="1" applyAlignment="1">
      <alignment horizontal="right"/>
    </xf>
    <xf numFmtId="0" fontId="1" fillId="0" borderId="0" xfId="0" applyFont="1" applyAlignment="1"/>
    <xf numFmtId="0" fontId="1" fillId="6" borderId="1" xfId="0" applyNumberFormat="1" applyFont="1" applyFill="1" applyBorder="1" applyAlignment="1">
      <alignment horizontal="center" wrapText="1"/>
    </xf>
    <xf numFmtId="0" fontId="2" fillId="4" borderId="0" xfId="0" applyNumberFormat="1" applyFont="1" applyFill="1" applyAlignment="1">
      <alignment horizontal="center" vertical="center"/>
    </xf>
    <xf numFmtId="0" fontId="6" fillId="4" borderId="0" xfId="3" applyFont="1" applyFill="1" applyAlignment="1">
      <alignment horizontal="center"/>
    </xf>
    <xf numFmtId="0" fontId="2" fillId="0" borderId="0" xfId="0" quotePrefix="1" applyFont="1"/>
    <xf numFmtId="0" fontId="0" fillId="0" borderId="0" xfId="0" applyBorder="1"/>
    <xf numFmtId="0" fontId="2" fillId="4" borderId="0" xfId="0" quotePrefix="1" applyNumberFormat="1" applyFont="1" applyFill="1" applyAlignment="1">
      <alignment horizontal="center" vertical="center"/>
    </xf>
    <xf numFmtId="0" fontId="1" fillId="7" borderId="1" xfId="0" applyFont="1" applyFill="1" applyBorder="1" applyAlignment="1">
      <alignment horizontal="center" wrapText="1"/>
    </xf>
    <xf numFmtId="3" fontId="2" fillId="8" borderId="20" xfId="0" quotePrefix="1" applyNumberFormat="1" applyFont="1" applyFill="1" applyBorder="1" applyAlignment="1">
      <alignment horizontal="right"/>
    </xf>
    <xf numFmtId="3" fontId="2" fillId="8" borderId="21" xfId="0" quotePrefix="1" applyNumberFormat="1" applyFont="1" applyFill="1" applyBorder="1" applyAlignment="1">
      <alignment horizontal="right"/>
    </xf>
    <xf numFmtId="0" fontId="0" fillId="0" borderId="0" xfId="0" applyFill="1" applyBorder="1" applyAlignment="1">
      <alignment horizontal="right"/>
    </xf>
    <xf numFmtId="3" fontId="2" fillId="0" borderId="0" xfId="0" applyNumberFormat="1" applyFont="1" applyFill="1" applyBorder="1"/>
    <xf numFmtId="1" fontId="1" fillId="0" borderId="0" xfId="0" applyNumberFormat="1" applyFont="1" applyFill="1" applyBorder="1"/>
    <xf numFmtId="0" fontId="1" fillId="6" borderId="1" xfId="0" applyNumberFormat="1" applyFont="1" applyFill="1" applyBorder="1" applyAlignment="1">
      <alignment horizontal="right" wrapText="1"/>
    </xf>
    <xf numFmtId="3" fontId="2" fillId="11" borderId="20" xfId="0" quotePrefix="1" applyNumberFormat="1" applyFont="1" applyFill="1" applyBorder="1" applyAlignment="1">
      <alignment horizontal="right"/>
    </xf>
    <xf numFmtId="3" fontId="2" fillId="11" borderId="26" xfId="0" quotePrefix="1" applyNumberFormat="1" applyFont="1" applyFill="1" applyBorder="1" applyAlignment="1">
      <alignment horizontal="right"/>
    </xf>
    <xf numFmtId="3" fontId="2" fillId="11" borderId="27" xfId="0" quotePrefix="1" applyNumberFormat="1" applyFont="1" applyFill="1" applyBorder="1" applyAlignment="1">
      <alignment horizontal="right"/>
    </xf>
    <xf numFmtId="0" fontId="1" fillId="7" borderId="5" xfId="0" applyFont="1" applyFill="1" applyBorder="1" applyAlignment="1">
      <alignment horizontal="center" wrapText="1"/>
    </xf>
    <xf numFmtId="3" fontId="2" fillId="8" borderId="25" xfId="0" quotePrefix="1" applyNumberFormat="1" applyFont="1" applyFill="1" applyBorder="1" applyAlignment="1">
      <alignment horizontal="right"/>
    </xf>
    <xf numFmtId="0" fontId="2" fillId="4" borderId="0" xfId="0" applyNumberFormat="1" applyFont="1" applyFill="1" applyBorder="1" applyAlignment="1">
      <alignment horizontal="right"/>
    </xf>
    <xf numFmtId="0" fontId="1" fillId="7" borderId="7" xfId="0" applyFont="1" applyFill="1" applyBorder="1" applyAlignment="1">
      <alignment horizontal="center" wrapText="1"/>
    </xf>
    <xf numFmtId="3" fontId="2" fillId="8" borderId="28" xfId="0" quotePrefix="1" applyNumberFormat="1" applyFont="1" applyFill="1" applyBorder="1" applyAlignment="1">
      <alignment horizontal="right"/>
    </xf>
    <xf numFmtId="0" fontId="1" fillId="12" borderId="0" xfId="0" applyFont="1" applyFill="1" applyAlignment="1">
      <alignment horizontal="center"/>
    </xf>
    <xf numFmtId="164" fontId="1" fillId="12" borderId="0" xfId="0" applyNumberFormat="1" applyFont="1" applyFill="1" applyAlignment="1">
      <alignment horizontal="center"/>
    </xf>
    <xf numFmtId="4" fontId="2" fillId="0" borderId="0" xfId="0" quotePrefix="1" applyNumberFormat="1" applyFont="1" applyAlignment="1">
      <alignment horizontal="right"/>
    </xf>
    <xf numFmtId="1" fontId="2" fillId="0" borderId="0" xfId="0" quotePrefix="1" applyNumberFormat="1" applyFont="1" applyAlignment="1">
      <alignment horizontal="right"/>
    </xf>
    <xf numFmtId="0" fontId="0" fillId="0" borderId="0" xfId="0" applyAlignment="1">
      <alignment wrapText="1"/>
    </xf>
    <xf numFmtId="164" fontId="2" fillId="13" borderId="25" xfId="0" quotePrefix="1" applyNumberFormat="1" applyFont="1" applyFill="1" applyBorder="1" applyAlignment="1">
      <alignment vertical="top"/>
    </xf>
    <xf numFmtId="4" fontId="2" fillId="13" borderId="20" xfId="0" quotePrefix="1" applyNumberFormat="1" applyFont="1" applyFill="1" applyBorder="1" applyAlignment="1">
      <alignment horizontal="right" vertical="top"/>
    </xf>
    <xf numFmtId="164" fontId="2" fillId="13" borderId="20" xfId="0" quotePrefix="1" applyNumberFormat="1" applyFont="1" applyFill="1" applyBorder="1" applyAlignment="1">
      <alignment horizontal="right" vertical="top"/>
    </xf>
    <xf numFmtId="164" fontId="2" fillId="13" borderId="29" xfId="0" quotePrefix="1" applyNumberFormat="1" applyFont="1" applyFill="1" applyBorder="1" applyAlignment="1">
      <alignment vertical="top"/>
    </xf>
    <xf numFmtId="164" fontId="2" fillId="13" borderId="27" xfId="0" quotePrefix="1" applyNumberFormat="1" applyFont="1" applyFill="1" applyBorder="1" applyAlignment="1">
      <alignment horizontal="right" vertical="top"/>
    </xf>
    <xf numFmtId="164" fontId="2" fillId="13" borderId="30" xfId="0" quotePrefix="1" applyNumberFormat="1" applyFont="1" applyFill="1" applyBorder="1" applyAlignment="1">
      <alignment vertical="top"/>
    </xf>
    <xf numFmtId="164" fontId="2" fillId="13" borderId="32" xfId="0" quotePrefix="1" applyNumberFormat="1" applyFont="1" applyFill="1" applyBorder="1" applyAlignment="1">
      <alignment horizontal="right" vertical="top"/>
    </xf>
    <xf numFmtId="164" fontId="2" fillId="13" borderId="33" xfId="0" quotePrefix="1" applyNumberFormat="1" applyFont="1" applyFill="1" applyBorder="1" applyAlignment="1">
      <alignment vertical="top"/>
    </xf>
    <xf numFmtId="4" fontId="2" fillId="4" borderId="0" xfId="0" quotePrefix="1" applyNumberFormat="1" applyFont="1" applyFill="1" applyBorder="1" applyAlignment="1">
      <alignment horizontal="right"/>
    </xf>
    <xf numFmtId="4" fontId="1" fillId="4" borderId="6" xfId="0" applyNumberFormat="1" applyFont="1" applyFill="1" applyBorder="1" applyAlignment="1"/>
    <xf numFmtId="0" fontId="0" fillId="0" borderId="0" xfId="0" applyAlignment="1">
      <alignment vertical="top" wrapText="1"/>
    </xf>
    <xf numFmtId="0" fontId="3" fillId="0" borderId="0" xfId="0" applyFont="1" applyAlignment="1">
      <alignment vertical="top"/>
    </xf>
    <xf numFmtId="0" fontId="3" fillId="0" borderId="0" xfId="0" applyFont="1" applyAlignment="1">
      <alignment vertical="top" wrapText="1"/>
    </xf>
    <xf numFmtId="164" fontId="2" fillId="0" borderId="0" xfId="0" applyNumberFormat="1" applyFont="1" applyAlignment="1" applyProtection="1">
      <alignment horizontal="center"/>
      <protection locked="0"/>
    </xf>
    <xf numFmtId="0" fontId="2" fillId="0" borderId="0" xfId="0" applyNumberFormat="1" applyFont="1" applyAlignment="1" applyProtection="1">
      <alignment horizontal="center"/>
      <protection locked="0"/>
    </xf>
    <xf numFmtId="0" fontId="0" fillId="0" borderId="9" xfId="0" applyBorder="1"/>
    <xf numFmtId="0" fontId="1" fillId="2" borderId="10" xfId="0" applyFont="1" applyFill="1" applyBorder="1" applyAlignment="1">
      <alignment horizontal="center" wrapText="1"/>
    </xf>
    <xf numFmtId="0" fontId="2" fillId="4" borderId="0" xfId="0" applyNumberFormat="1" applyFont="1" applyFill="1" applyAlignment="1" applyProtection="1">
      <alignment horizontal="center"/>
    </xf>
    <xf numFmtId="0" fontId="1" fillId="4" borderId="0" xfId="0" applyFont="1" applyFill="1" applyBorder="1" applyAlignment="1">
      <alignment horizontal="center" wrapText="1"/>
    </xf>
    <xf numFmtId="10" fontId="2" fillId="4" borderId="0" xfId="0" applyNumberFormat="1" applyFont="1" applyFill="1" applyAlignment="1" applyProtection="1"/>
    <xf numFmtId="0" fontId="0" fillId="4" borderId="0" xfId="0" applyNumberFormat="1" applyFill="1" applyBorder="1" applyAlignment="1">
      <alignment horizontal="center" vertical="center"/>
    </xf>
    <xf numFmtId="0" fontId="0" fillId="0" borderId="6" xfId="0" applyBorder="1"/>
    <xf numFmtId="0" fontId="3" fillId="0" borderId="11" xfId="0" applyFont="1" applyBorder="1" applyAlignment="1">
      <alignment horizontal="right"/>
    </xf>
    <xf numFmtId="4" fontId="2" fillId="0" borderId="0" xfId="0" applyNumberFormat="1" applyFont="1" applyProtection="1">
      <protection locked="0"/>
    </xf>
    <xf numFmtId="164" fontId="0" fillId="14" borderId="36" xfId="0" applyNumberFormat="1" applyFill="1" applyBorder="1" applyAlignment="1" applyProtection="1">
      <alignment horizontal="center" vertical="center"/>
      <protection locked="0"/>
    </xf>
    <xf numFmtId="0" fontId="0" fillId="14" borderId="37" xfId="0" applyNumberFormat="1" applyFill="1" applyBorder="1" applyAlignment="1" applyProtection="1">
      <alignment horizontal="center" vertical="center"/>
      <protection locked="0"/>
    </xf>
    <xf numFmtId="0" fontId="2" fillId="0" borderId="0" xfId="0" applyFont="1" applyAlignment="1" applyProtection="1">
      <alignment horizontal="left"/>
      <protection locked="0"/>
    </xf>
    <xf numFmtId="0" fontId="1" fillId="4" borderId="12" xfId="0" applyNumberFormat="1" applyFont="1" applyFill="1" applyBorder="1" applyAlignment="1">
      <alignment horizontal="center"/>
    </xf>
    <xf numFmtId="0" fontId="2" fillId="0" borderId="6" xfId="0" applyFont="1" applyBorder="1"/>
    <xf numFmtId="0" fontId="0" fillId="4" borderId="0" xfId="0" applyFill="1"/>
    <xf numFmtId="0" fontId="0" fillId="0" borderId="16" xfId="0" applyBorder="1" applyAlignment="1">
      <alignment wrapText="1"/>
    </xf>
    <xf numFmtId="0" fontId="0" fillId="0" borderId="0" xfId="0" applyAlignment="1"/>
    <xf numFmtId="0" fontId="0" fillId="0" borderId="0" xfId="0" applyBorder="1" applyAlignment="1"/>
    <xf numFmtId="0" fontId="0" fillId="0" borderId="6" xfId="0" applyBorder="1" applyAlignment="1">
      <alignment horizontal="right"/>
    </xf>
    <xf numFmtId="164" fontId="2" fillId="13" borderId="39" xfId="0" quotePrefix="1" applyNumberFormat="1" applyFont="1" applyFill="1" applyBorder="1" applyAlignment="1">
      <alignment vertical="top"/>
    </xf>
    <xf numFmtId="164" fontId="2" fillId="13" borderId="40" xfId="0" quotePrefix="1" applyNumberFormat="1" applyFont="1" applyFill="1" applyBorder="1" applyAlignment="1">
      <alignment vertical="top"/>
    </xf>
    <xf numFmtId="4" fontId="2" fillId="0" borderId="0" xfId="0" quotePrefix="1" applyNumberFormat="1" applyFont="1" applyFill="1" applyAlignment="1">
      <alignment horizontal="right"/>
    </xf>
    <xf numFmtId="4" fontId="1" fillId="12" borderId="0" xfId="0" applyNumberFormat="1" applyFont="1" applyFill="1" applyAlignment="1">
      <alignment horizontal="center"/>
    </xf>
    <xf numFmtId="164" fontId="2" fillId="13" borderId="41" xfId="0" quotePrefix="1" applyNumberFormat="1" applyFont="1" applyFill="1" applyBorder="1" applyAlignment="1">
      <alignment vertical="top"/>
    </xf>
    <xf numFmtId="0" fontId="0" fillId="13" borderId="27" xfId="0" applyFill="1" applyBorder="1"/>
    <xf numFmtId="0" fontId="0" fillId="0" borderId="0" xfId="0" applyFill="1" applyBorder="1" applyAlignment="1">
      <alignment vertical="top"/>
    </xf>
    <xf numFmtId="164" fontId="0" fillId="10" borderId="27" xfId="0" applyNumberFormat="1" applyFill="1" applyBorder="1" applyAlignment="1">
      <alignment horizontal="left"/>
    </xf>
    <xf numFmtId="0" fontId="0" fillId="10" borderId="27" xfId="0" applyFill="1" applyBorder="1"/>
    <xf numFmtId="164" fontId="0" fillId="10" borderId="27" xfId="0" applyNumberFormat="1" applyFill="1" applyBorder="1"/>
    <xf numFmtId="1" fontId="2" fillId="10" borderId="27" xfId="0" quotePrefix="1" applyNumberFormat="1" applyFont="1" applyFill="1" applyBorder="1"/>
    <xf numFmtId="2" fontId="0" fillId="0" borderId="0" xfId="0" applyNumberFormat="1"/>
    <xf numFmtId="0" fontId="0" fillId="0" borderId="9" xfId="0" applyBorder="1" applyAlignment="1"/>
    <xf numFmtId="0" fontId="0" fillId="0" borderId="16" xfId="0" applyBorder="1" applyAlignment="1"/>
    <xf numFmtId="0" fontId="1" fillId="5" borderId="43" xfId="0" applyFont="1" applyFill="1" applyBorder="1" applyAlignment="1">
      <alignment vertical="top"/>
    </xf>
    <xf numFmtId="0" fontId="1" fillId="12" borderId="0" xfId="0" applyFont="1" applyFill="1" applyAlignment="1">
      <alignment wrapText="1"/>
    </xf>
    <xf numFmtId="0" fontId="1" fillId="12" borderId="0" xfId="0" applyFont="1" applyFill="1" applyAlignment="1">
      <alignment horizontal="center" wrapText="1"/>
    </xf>
    <xf numFmtId="164" fontId="2" fillId="10" borderId="27" xfId="0" quotePrefix="1" applyNumberFormat="1" applyFont="1" applyFill="1" applyBorder="1" applyAlignment="1"/>
    <xf numFmtId="0" fontId="0" fillId="0" borderId="6" xfId="0" applyBorder="1" applyAlignment="1">
      <alignment horizontal="left" vertical="center" wrapText="1"/>
    </xf>
    <xf numFmtId="4" fontId="0" fillId="10" borderId="27" xfId="0" applyNumberFormat="1" applyFill="1" applyBorder="1"/>
    <xf numFmtId="164" fontId="2" fillId="13" borderId="20" xfId="0" quotePrefix="1" applyNumberFormat="1" applyFont="1" applyFill="1" applyBorder="1" applyAlignment="1">
      <alignment vertical="top"/>
    </xf>
    <xf numFmtId="0" fontId="2" fillId="13" borderId="20" xfId="0" quotePrefix="1" applyNumberFormat="1" applyFont="1" applyFill="1" applyBorder="1" applyAlignment="1">
      <alignment vertical="top"/>
    </xf>
    <xf numFmtId="0" fontId="2" fillId="0" borderId="0" xfId="0" applyFont="1" applyAlignment="1">
      <alignment vertical="top"/>
    </xf>
    <xf numFmtId="4" fontId="2" fillId="0" borderId="0" xfId="0" quotePrefix="1" applyNumberFormat="1" applyFont="1" applyFill="1" applyBorder="1" applyAlignment="1">
      <alignment horizontal="right"/>
    </xf>
    <xf numFmtId="1" fontId="2" fillId="0" borderId="29" xfId="0" quotePrefix="1" applyNumberFormat="1" applyFont="1" applyBorder="1" applyAlignment="1">
      <alignment horizontal="right"/>
    </xf>
    <xf numFmtId="4" fontId="2" fillId="0" borderId="25" xfId="0" quotePrefix="1" applyNumberFormat="1" applyFont="1" applyBorder="1" applyAlignment="1">
      <alignment horizontal="right"/>
    </xf>
    <xf numFmtId="4" fontId="2" fillId="0" borderId="26" xfId="0" quotePrefix="1" applyNumberFormat="1" applyFont="1" applyBorder="1" applyAlignment="1">
      <alignment horizontal="right"/>
    </xf>
    <xf numFmtId="0" fontId="1" fillId="4" borderId="9" xfId="0" applyFont="1" applyFill="1" applyBorder="1" applyAlignment="1">
      <alignment horizontal="center" wrapText="1"/>
    </xf>
    <xf numFmtId="0" fontId="3" fillId="4" borderId="0" xfId="0" applyFont="1" applyFill="1" applyBorder="1" applyAlignment="1">
      <alignment horizontal="center" wrapText="1"/>
    </xf>
    <xf numFmtId="0" fontId="1" fillId="4" borderId="8" xfId="0" applyFont="1" applyFill="1" applyBorder="1" applyAlignment="1">
      <alignment horizontal="center" wrapText="1"/>
    </xf>
    <xf numFmtId="39" fontId="1" fillId="4" borderId="0" xfId="0" applyNumberFormat="1" applyFont="1" applyFill="1" applyBorder="1" applyAlignment="1">
      <alignment horizontal="center" wrapText="1"/>
    </xf>
    <xf numFmtId="0" fontId="1" fillId="4" borderId="0" xfId="0" applyNumberFormat="1" applyFont="1" applyFill="1" applyBorder="1" applyAlignment="1">
      <alignment horizontal="center" wrapText="1"/>
    </xf>
    <xf numFmtId="0" fontId="2" fillId="4" borderId="0" xfId="0" quotePrefix="1" applyFont="1" applyFill="1" applyAlignment="1">
      <alignment vertical="top" wrapText="1"/>
    </xf>
    <xf numFmtId="0" fontId="1" fillId="4" borderId="0" xfId="0" applyFont="1" applyFill="1" applyBorder="1" applyAlignment="1">
      <alignment horizontal="center" vertical="center" wrapText="1"/>
    </xf>
    <xf numFmtId="0" fontId="2" fillId="14" borderId="35" xfId="0" quotePrefix="1" applyFont="1" applyFill="1" applyBorder="1" applyAlignment="1" applyProtection="1">
      <alignment horizontal="left"/>
      <protection locked="0"/>
    </xf>
    <xf numFmtId="0" fontId="2" fillId="14" borderId="34" xfId="0" quotePrefix="1" applyFont="1" applyFill="1" applyBorder="1" applyAlignment="1" applyProtection="1">
      <alignment horizontal="left"/>
      <protection locked="0"/>
    </xf>
    <xf numFmtId="3" fontId="2" fillId="8" borderId="48" xfId="0" quotePrefix="1" applyNumberFormat="1" applyFont="1" applyFill="1" applyBorder="1" applyAlignment="1">
      <alignment horizontal="right"/>
    </xf>
    <xf numFmtId="3" fontId="2" fillId="8" borderId="49" xfId="0" quotePrefix="1" applyNumberFormat="1" applyFont="1" applyFill="1" applyBorder="1" applyAlignment="1">
      <alignment horizontal="right"/>
    </xf>
    <xf numFmtId="3" fontId="2" fillId="8" borderId="27" xfId="0" quotePrefix="1" applyNumberFormat="1" applyFont="1" applyFill="1" applyBorder="1" applyAlignment="1">
      <alignment horizontal="right"/>
    </xf>
    <xf numFmtId="0" fontId="2" fillId="14" borderId="50" xfId="0" quotePrefix="1" applyFont="1" applyFill="1" applyBorder="1" applyAlignment="1" applyProtection="1">
      <alignment horizontal="left"/>
      <protection locked="0"/>
    </xf>
    <xf numFmtId="0" fontId="2" fillId="4" borderId="47" xfId="0" applyNumberFormat="1" applyFont="1" applyFill="1" applyBorder="1" applyAlignment="1" applyProtection="1">
      <alignment horizontal="center"/>
    </xf>
    <xf numFmtId="10" fontId="2" fillId="4" borderId="47" xfId="0" applyNumberFormat="1" applyFont="1" applyFill="1" applyBorder="1" applyAlignment="1" applyProtection="1"/>
    <xf numFmtId="0" fontId="2" fillId="4" borderId="47" xfId="0" applyNumberFormat="1" applyFont="1" applyFill="1" applyBorder="1" applyAlignment="1">
      <alignment horizontal="right"/>
    </xf>
    <xf numFmtId="4" fontId="2" fillId="4" borderId="47" xfId="0" quotePrefix="1" applyNumberFormat="1" applyFont="1" applyFill="1" applyBorder="1" applyAlignment="1">
      <alignment horizontal="right"/>
    </xf>
    <xf numFmtId="3" fontId="2" fillId="8" borderId="51" xfId="0" quotePrefix="1" applyNumberFormat="1" applyFont="1" applyFill="1" applyBorder="1" applyAlignment="1">
      <alignment horizontal="right"/>
    </xf>
    <xf numFmtId="3" fontId="2" fillId="8" borderId="52" xfId="0" quotePrefix="1" applyNumberFormat="1" applyFont="1" applyFill="1" applyBorder="1" applyAlignment="1">
      <alignment horizontal="right"/>
    </xf>
    <xf numFmtId="3" fontId="2" fillId="8" borderId="44" xfId="0" quotePrefix="1" applyNumberFormat="1" applyFont="1" applyFill="1" applyBorder="1" applyAlignment="1">
      <alignment horizontal="right"/>
    </xf>
    <xf numFmtId="3" fontId="2" fillId="8" borderId="53" xfId="0" quotePrefix="1" applyNumberFormat="1" applyFont="1" applyFill="1" applyBorder="1" applyAlignment="1">
      <alignment horizontal="right"/>
    </xf>
    <xf numFmtId="3" fontId="2" fillId="11" borderId="52" xfId="0" quotePrefix="1" applyNumberFormat="1" applyFont="1" applyFill="1" applyBorder="1" applyAlignment="1">
      <alignment horizontal="right"/>
    </xf>
    <xf numFmtId="3" fontId="2" fillId="11" borderId="44" xfId="0" quotePrefix="1" applyNumberFormat="1" applyFont="1" applyFill="1" applyBorder="1" applyAlignment="1">
      <alignment horizontal="right"/>
    </xf>
    <xf numFmtId="0" fontId="1" fillId="0" borderId="47" xfId="0" applyFont="1" applyBorder="1" applyAlignment="1"/>
    <xf numFmtId="0" fontId="0" fillId="0" borderId="47" xfId="0" applyBorder="1"/>
    <xf numFmtId="4" fontId="2" fillId="4" borderId="0" xfId="0" applyNumberFormat="1" applyFont="1" applyFill="1" applyAlignment="1">
      <alignment horizontal="center"/>
    </xf>
    <xf numFmtId="0" fontId="0" fillId="0" borderId="6" xfId="0" applyBorder="1" applyAlignment="1">
      <alignment vertical="top"/>
    </xf>
    <xf numFmtId="0" fontId="0" fillId="0" borderId="6" xfId="0" applyBorder="1" applyAlignment="1">
      <alignment horizontal="right" vertical="top"/>
    </xf>
    <xf numFmtId="4" fontId="0" fillId="4" borderId="6" xfId="0" applyNumberFormat="1" applyFill="1" applyBorder="1" applyAlignment="1">
      <alignment horizontal="right" vertical="top"/>
    </xf>
    <xf numFmtId="0" fontId="1" fillId="0" borderId="6" xfId="0" applyFont="1" applyFill="1" applyBorder="1" applyAlignment="1">
      <alignment vertical="top"/>
    </xf>
    <xf numFmtId="164" fontId="2" fillId="13" borderId="32" xfId="0" quotePrefix="1" applyNumberFormat="1" applyFont="1" applyFill="1" applyBorder="1" applyAlignment="1">
      <alignment vertical="top"/>
    </xf>
    <xf numFmtId="0" fontId="2" fillId="13" borderId="32" xfId="0" quotePrefix="1" applyNumberFormat="1" applyFont="1" applyFill="1" applyBorder="1" applyAlignment="1">
      <alignment vertical="top"/>
    </xf>
    <xf numFmtId="164" fontId="2" fillId="13" borderId="54" xfId="0" quotePrefix="1" applyNumberFormat="1" applyFont="1" applyFill="1" applyBorder="1" applyAlignment="1">
      <alignment vertical="top"/>
    </xf>
    <xf numFmtId="164" fontId="2" fillId="13" borderId="54" xfId="0" quotePrefix="1" applyNumberFormat="1" applyFont="1" applyFill="1" applyBorder="1" applyAlignment="1">
      <alignment horizontal="right" vertical="top"/>
    </xf>
    <xf numFmtId="0" fontId="2" fillId="13" borderId="54" xfId="0" quotePrefix="1" applyNumberFormat="1" applyFont="1" applyFill="1" applyBorder="1" applyAlignment="1">
      <alignment vertical="top"/>
    </xf>
    <xf numFmtId="49" fontId="30" fillId="22" borderId="1" xfId="0" applyNumberFormat="1" applyFont="1" applyFill="1" applyBorder="1" applyAlignment="1">
      <alignment horizontal="center" wrapText="1"/>
    </xf>
    <xf numFmtId="49" fontId="30" fillId="22" borderId="1" xfId="0" applyNumberFormat="1" applyFont="1" applyFill="1" applyBorder="1" applyAlignment="1">
      <alignment horizontal="center"/>
    </xf>
    <xf numFmtId="49" fontId="30" fillId="22" borderId="1" xfId="0" applyNumberFormat="1" applyFont="1" applyFill="1" applyBorder="1" applyAlignment="1">
      <alignment horizontal="left"/>
    </xf>
    <xf numFmtId="49" fontId="30" fillId="22" borderId="1" xfId="0" applyNumberFormat="1" applyFont="1" applyFill="1" applyBorder="1" applyAlignment="1">
      <alignment horizontal="right"/>
    </xf>
    <xf numFmtId="49" fontId="30" fillId="22" borderId="1" xfId="0" applyNumberFormat="1" applyFont="1" applyFill="1" applyBorder="1" applyAlignment="1"/>
    <xf numFmtId="0" fontId="0" fillId="0" borderId="36" xfId="0" applyBorder="1"/>
    <xf numFmtId="0" fontId="0" fillId="0" borderId="0" xfId="0" applyBorder="1" applyAlignment="1">
      <alignment vertical="center"/>
    </xf>
    <xf numFmtId="1" fontId="2" fillId="0" borderId="27" xfId="0" quotePrefix="1" applyNumberFormat="1" applyFont="1" applyFill="1" applyBorder="1" applyAlignment="1">
      <alignment horizontal="right"/>
    </xf>
    <xf numFmtId="4" fontId="2" fillId="0" borderId="27" xfId="0" quotePrefix="1" applyNumberFormat="1" applyFont="1" applyFill="1" applyBorder="1" applyAlignment="1">
      <alignment horizontal="right"/>
    </xf>
    <xf numFmtId="0" fontId="2" fillId="10" borderId="0" xfId="0" applyFont="1" applyFill="1"/>
    <xf numFmtId="164" fontId="0" fillId="10" borderId="0" xfId="0" applyNumberFormat="1" applyFill="1"/>
    <xf numFmtId="0" fontId="0" fillId="10" borderId="0" xfId="0" applyFill="1"/>
    <xf numFmtId="0" fontId="0" fillId="10" borderId="0" xfId="0" applyFill="1" applyAlignment="1"/>
    <xf numFmtId="2" fontId="0" fillId="10" borderId="0" xfId="0" applyNumberFormat="1" applyFill="1"/>
    <xf numFmtId="0" fontId="2" fillId="10" borderId="0" xfId="0" applyFont="1" applyFill="1" applyAlignment="1">
      <alignment horizontal="center"/>
    </xf>
    <xf numFmtId="4" fontId="2" fillId="13" borderId="1" xfId="0" applyNumberFormat="1" applyFont="1" applyFill="1" applyBorder="1" applyAlignment="1">
      <alignment horizontal="center"/>
    </xf>
    <xf numFmtId="1" fontId="2" fillId="0" borderId="26" xfId="0" quotePrefix="1" applyNumberFormat="1" applyFont="1" applyFill="1" applyBorder="1" applyAlignment="1">
      <alignment horizontal="right"/>
    </xf>
    <xf numFmtId="164" fontId="0" fillId="13" borderId="27" xfId="0" applyNumberFormat="1" applyFill="1" applyBorder="1"/>
    <xf numFmtId="0" fontId="0" fillId="13" borderId="27" xfId="0" applyFill="1" applyBorder="1" applyAlignment="1"/>
    <xf numFmtId="2" fontId="0" fillId="13" borderId="27" xfId="0" applyNumberFormat="1" applyFill="1" applyBorder="1"/>
    <xf numFmtId="1" fontId="2" fillId="4" borderId="20" xfId="0" quotePrefix="1" applyNumberFormat="1" applyFont="1" applyFill="1" applyBorder="1"/>
    <xf numFmtId="0" fontId="2" fillId="0" borderId="0" xfId="0" quotePrefix="1" applyFont="1" applyFill="1" applyBorder="1" applyAlignment="1">
      <alignment vertical="top" wrapText="1"/>
    </xf>
    <xf numFmtId="0" fontId="1" fillId="5" borderId="13" xfId="0" applyFont="1" applyFill="1" applyBorder="1" applyAlignment="1">
      <alignment vertical="center"/>
    </xf>
    <xf numFmtId="0" fontId="1" fillId="5" borderId="14" xfId="0" applyFont="1" applyFill="1" applyBorder="1" applyAlignment="1">
      <alignment vertical="center"/>
    </xf>
    <xf numFmtId="0" fontId="1" fillId="5" borderId="15" xfId="0" applyFont="1" applyFill="1" applyBorder="1" applyAlignment="1">
      <alignment vertical="center"/>
    </xf>
    <xf numFmtId="4" fontId="22" fillId="21" borderId="25" xfId="0" quotePrefix="1" applyNumberFormat="1" applyFont="1" applyFill="1" applyBorder="1" applyAlignment="1">
      <alignment horizontal="center"/>
    </xf>
    <xf numFmtId="4" fontId="22" fillId="21" borderId="27" xfId="0" quotePrefix="1" applyNumberFormat="1" applyFont="1" applyFill="1" applyBorder="1" applyAlignment="1">
      <alignment horizontal="center"/>
    </xf>
    <xf numFmtId="4" fontId="23" fillId="21" borderId="27" xfId="0" quotePrefix="1" applyNumberFormat="1" applyFont="1" applyFill="1" applyBorder="1" applyAlignment="1">
      <alignment horizontal="center"/>
    </xf>
    <xf numFmtId="0" fontId="0" fillId="21" borderId="27" xfId="0" applyFill="1" applyBorder="1"/>
    <xf numFmtId="4" fontId="2" fillId="21" borderId="27" xfId="0" quotePrefix="1" applyNumberFormat="1" applyFont="1" applyFill="1" applyBorder="1" applyAlignment="1">
      <alignment horizontal="right"/>
    </xf>
    <xf numFmtId="4" fontId="2" fillId="21" borderId="32" xfId="0" quotePrefix="1" applyNumberFormat="1" applyFont="1" applyFill="1" applyBorder="1" applyAlignment="1">
      <alignment horizontal="right"/>
    </xf>
    <xf numFmtId="4" fontId="2" fillId="21" borderId="27" xfId="0" quotePrefix="1" applyNumberFormat="1" applyFont="1" applyFill="1" applyBorder="1" applyAlignment="1">
      <alignment horizontal="center"/>
    </xf>
    <xf numFmtId="0" fontId="0" fillId="13" borderId="32" xfId="0" applyFill="1" applyBorder="1"/>
    <xf numFmtId="164" fontId="0" fillId="13" borderId="32" xfId="0" applyNumberFormat="1" applyFill="1" applyBorder="1"/>
    <xf numFmtId="0" fontId="0" fillId="13" borderId="32" xfId="0" applyFill="1" applyBorder="1" applyAlignment="1"/>
    <xf numFmtId="2" fontId="0" fillId="13" borderId="32" xfId="0" applyNumberFormat="1" applyFill="1" applyBorder="1"/>
    <xf numFmtId="1" fontId="2" fillId="0" borderId="31" xfId="0" quotePrefix="1" applyNumberFormat="1" applyFont="1" applyFill="1" applyBorder="1" applyAlignment="1">
      <alignment horizontal="right"/>
    </xf>
    <xf numFmtId="4" fontId="2" fillId="0" borderId="32" xfId="0" quotePrefix="1" applyNumberFormat="1" applyFont="1" applyFill="1" applyBorder="1" applyAlignment="1">
      <alignment horizontal="right"/>
    </xf>
    <xf numFmtId="0" fontId="29" fillId="0" borderId="6" xfId="0" applyFont="1" applyFill="1" applyBorder="1" applyAlignment="1">
      <alignment horizontal="left" vertical="center" wrapText="1"/>
    </xf>
    <xf numFmtId="0" fontId="0" fillId="0" borderId="37" xfId="0" applyBorder="1" applyAlignment="1" applyProtection="1">
      <alignment horizontal="left"/>
      <protection locked="0"/>
    </xf>
    <xf numFmtId="0" fontId="0" fillId="0" borderId="37" xfId="0" applyBorder="1" applyAlignment="1" applyProtection="1">
      <alignment horizontal="center"/>
      <protection locked="0"/>
    </xf>
    <xf numFmtId="0" fontId="2" fillId="0" borderId="37" xfId="0" applyNumberFormat="1" applyFont="1" applyBorder="1" applyAlignment="1" applyProtection="1">
      <alignment horizontal="center"/>
      <protection locked="0"/>
    </xf>
    <xf numFmtId="4" fontId="0" fillId="0" borderId="37" xfId="0" applyNumberFormat="1" applyBorder="1" applyProtection="1">
      <protection locked="0"/>
    </xf>
    <xf numFmtId="3" fontId="1" fillId="9" borderId="6" xfId="0" applyNumberFormat="1" applyFont="1" applyFill="1" applyBorder="1" applyAlignment="1"/>
    <xf numFmtId="3" fontId="1" fillId="9" borderId="22" xfId="0" applyNumberFormat="1" applyFont="1" applyFill="1" applyBorder="1" applyAlignment="1"/>
    <xf numFmtId="3" fontId="1" fillId="9" borderId="23" xfId="0" applyNumberFormat="1" applyFont="1" applyFill="1" applyBorder="1" applyAlignment="1"/>
    <xf numFmtId="3" fontId="1" fillId="9" borderId="24" xfId="0" applyNumberFormat="1" applyFont="1" applyFill="1" applyBorder="1" applyAlignment="1"/>
    <xf numFmtId="3" fontId="1" fillId="10" borderId="22" xfId="0" applyNumberFormat="1" applyFont="1" applyFill="1" applyBorder="1"/>
    <xf numFmtId="3" fontId="1" fillId="10" borderId="23" xfId="0" applyNumberFormat="1" applyFont="1" applyFill="1" applyBorder="1"/>
    <xf numFmtId="0" fontId="2" fillId="19" borderId="0" xfId="0" applyFont="1" applyFill="1" applyAlignment="1">
      <alignment vertical="top" wrapText="1"/>
    </xf>
    <xf numFmtId="0" fontId="0" fillId="19" borderId="0" xfId="0" applyFill="1" applyAlignment="1">
      <alignment vertical="top" wrapText="1"/>
    </xf>
    <xf numFmtId="0" fontId="2" fillId="0" borderId="0" xfId="0" applyFont="1" applyAlignment="1">
      <alignment vertical="top" wrapText="1"/>
    </xf>
    <xf numFmtId="0" fontId="0" fillId="0" borderId="0" xfId="0" applyAlignment="1">
      <alignment vertical="top" wrapText="1"/>
    </xf>
    <xf numFmtId="0" fontId="2" fillId="5" borderId="0" xfId="0" applyFont="1" applyFill="1" applyAlignment="1">
      <alignment vertical="top" wrapText="1"/>
    </xf>
    <xf numFmtId="0" fontId="0" fillId="5" borderId="0" xfId="0" applyFill="1" applyAlignment="1">
      <alignment vertical="top" wrapText="1"/>
    </xf>
    <xf numFmtId="0" fontId="10" fillId="18" borderId="0" xfId="0" applyFont="1" applyFill="1" applyAlignment="1">
      <alignment horizontal="center" vertical="center"/>
    </xf>
    <xf numFmtId="0" fontId="0" fillId="18" borderId="0" xfId="0" applyFill="1" applyAlignment="1">
      <alignment horizontal="center"/>
    </xf>
    <xf numFmtId="0" fontId="3" fillId="0" borderId="0" xfId="0" applyFont="1" applyAlignment="1">
      <alignment vertical="top" wrapText="1"/>
    </xf>
    <xf numFmtId="0" fontId="2" fillId="5" borderId="13" xfId="0" quotePrefix="1" applyFont="1" applyFill="1" applyBorder="1" applyAlignment="1">
      <alignment vertical="top" wrapText="1"/>
    </xf>
    <xf numFmtId="0" fontId="0" fillId="0" borderId="14" xfId="0" applyBorder="1" applyAlignment="1"/>
    <xf numFmtId="0" fontId="0" fillId="0" borderId="15" xfId="0" applyBorder="1" applyAlignment="1"/>
    <xf numFmtId="0" fontId="3" fillId="0" borderId="0" xfId="0" applyFont="1" applyAlignment="1"/>
    <xf numFmtId="0" fontId="0" fillId="0" borderId="0" xfId="0" applyAlignment="1"/>
    <xf numFmtId="0" fontId="3" fillId="0" borderId="0" xfId="0" applyFont="1" applyBorder="1" applyAlignment="1"/>
    <xf numFmtId="0" fontId="0" fillId="0" borderId="0" xfId="0" applyBorder="1" applyAlignment="1"/>
    <xf numFmtId="0" fontId="2" fillId="5" borderId="55" xfId="0" applyFont="1" applyFill="1" applyBorder="1" applyAlignment="1">
      <alignment vertical="top" wrapText="1"/>
    </xf>
    <xf numFmtId="0" fontId="0" fillId="5" borderId="18" xfId="0" applyFill="1" applyBorder="1" applyAlignment="1">
      <alignment vertical="top" wrapText="1"/>
    </xf>
    <xf numFmtId="0" fontId="0" fillId="5" borderId="56" xfId="0" applyFill="1" applyBorder="1" applyAlignment="1">
      <alignment vertical="top" wrapText="1"/>
    </xf>
    <xf numFmtId="0" fontId="0" fillId="5" borderId="17" xfId="0" applyFill="1" applyBorder="1" applyAlignment="1">
      <alignment vertical="top" wrapText="1"/>
    </xf>
    <xf numFmtId="0" fontId="0" fillId="5" borderId="1" xfId="0" applyFill="1" applyBorder="1" applyAlignment="1">
      <alignment vertical="top" wrapText="1"/>
    </xf>
    <xf numFmtId="0" fontId="0" fillId="5" borderId="5" xfId="0" applyFill="1" applyBorder="1" applyAlignment="1">
      <alignment vertical="top" wrapText="1"/>
    </xf>
    <xf numFmtId="0" fontId="10" fillId="9" borderId="0" xfId="0" applyFont="1" applyFill="1" applyBorder="1" applyAlignment="1">
      <alignment horizontal="center" vertical="center"/>
    </xf>
    <xf numFmtId="0" fontId="0" fillId="9" borderId="0" xfId="0" applyFill="1" applyBorder="1" applyAlignment="1">
      <alignment horizontal="center"/>
    </xf>
    <xf numFmtId="0" fontId="0" fillId="9" borderId="9" xfId="0" applyFill="1" applyBorder="1" applyAlignment="1">
      <alignment horizontal="center"/>
    </xf>
    <xf numFmtId="0" fontId="21" fillId="15" borderId="18" xfId="0" applyFont="1" applyFill="1" applyBorder="1" applyAlignment="1">
      <alignment horizontal="center" vertical="center" wrapText="1"/>
    </xf>
    <xf numFmtId="0" fontId="21" fillId="15" borderId="19" xfId="0" applyFont="1" applyFill="1" applyBorder="1" applyAlignment="1">
      <alignment horizontal="center" vertical="center" wrapText="1"/>
    </xf>
    <xf numFmtId="0" fontId="21" fillId="15" borderId="0" xfId="0" applyFont="1" applyFill="1" applyAlignment="1">
      <alignment horizontal="center" vertical="center" wrapText="1"/>
    </xf>
    <xf numFmtId="0" fontId="21" fillId="15" borderId="9" xfId="0" applyFont="1" applyFill="1" applyBorder="1" applyAlignment="1">
      <alignment horizontal="center" vertical="center" wrapText="1"/>
    </xf>
    <xf numFmtId="0" fontId="2" fillId="0" borderId="6" xfId="0" applyFont="1" applyBorder="1" applyAlignment="1">
      <alignment horizontal="right"/>
    </xf>
    <xf numFmtId="0" fontId="0" fillId="0" borderId="6" xfId="0" applyBorder="1" applyAlignment="1">
      <alignment horizontal="right"/>
    </xf>
    <xf numFmtId="0" fontId="12" fillId="5" borderId="55" xfId="0" quotePrefix="1" applyFont="1" applyFill="1" applyBorder="1" applyAlignment="1">
      <alignment vertical="top" wrapText="1"/>
    </xf>
    <xf numFmtId="0" fontId="0" fillId="5" borderId="18" xfId="0" applyFill="1" applyBorder="1" applyAlignment="1">
      <alignment wrapText="1"/>
    </xf>
    <xf numFmtId="0" fontId="0" fillId="5" borderId="56" xfId="0" applyFill="1" applyBorder="1" applyAlignment="1">
      <alignment wrapText="1"/>
    </xf>
    <xf numFmtId="0" fontId="0" fillId="5" borderId="17" xfId="0" applyFill="1" applyBorder="1" applyAlignment="1">
      <alignment wrapText="1"/>
    </xf>
    <xf numFmtId="0" fontId="0" fillId="5" borderId="1" xfId="0" applyFill="1" applyBorder="1" applyAlignment="1">
      <alignment wrapText="1"/>
    </xf>
    <xf numFmtId="0" fontId="0" fillId="5" borderId="5" xfId="0" applyFill="1" applyBorder="1" applyAlignment="1">
      <alignment wrapText="1"/>
    </xf>
    <xf numFmtId="0" fontId="12" fillId="14" borderId="38" xfId="0" applyFont="1" applyFill="1" applyBorder="1" applyAlignment="1" applyProtection="1">
      <alignment vertical="center"/>
      <protection locked="0"/>
    </xf>
    <xf numFmtId="0" fontId="12" fillId="14" borderId="36" xfId="0" quotePrefix="1" applyFont="1" applyFill="1" applyBorder="1" applyAlignment="1" applyProtection="1">
      <alignment vertical="center"/>
      <protection locked="0"/>
    </xf>
    <xf numFmtId="0" fontId="12" fillId="0" borderId="36" xfId="0" applyFont="1" applyBorder="1" applyAlignment="1" applyProtection="1">
      <alignment vertical="center"/>
      <protection locked="0"/>
    </xf>
    <xf numFmtId="0" fontId="12" fillId="14" borderId="37" xfId="0" applyFont="1" applyFill="1" applyBorder="1" applyAlignment="1" applyProtection="1">
      <alignment vertical="center"/>
      <protection locked="0"/>
    </xf>
    <xf numFmtId="0" fontId="10" fillId="20" borderId="0" xfId="0" applyFont="1" applyFill="1" applyBorder="1" applyAlignment="1">
      <alignment horizontal="center" vertical="center"/>
    </xf>
    <xf numFmtId="0" fontId="0" fillId="20" borderId="0" xfId="0" applyFill="1" applyBorder="1" applyAlignment="1">
      <alignment horizontal="center"/>
    </xf>
    <xf numFmtId="0" fontId="2" fillId="5" borderId="13" xfId="0" applyFont="1" applyFill="1" applyBorder="1" applyAlignment="1">
      <alignment vertical="top" wrapText="1"/>
    </xf>
    <xf numFmtId="0" fontId="2" fillId="5" borderId="14" xfId="0" applyFont="1" applyFill="1" applyBorder="1" applyAlignment="1">
      <alignment wrapText="1"/>
    </xf>
    <xf numFmtId="0" fontId="2" fillId="5" borderId="14" xfId="0" applyFont="1" applyFill="1" applyBorder="1" applyAlignment="1"/>
    <xf numFmtId="0" fontId="2" fillId="5" borderId="15" xfId="0" applyFont="1" applyFill="1" applyBorder="1" applyAlignment="1"/>
    <xf numFmtId="0" fontId="14" fillId="0" borderId="0" xfId="0" applyFont="1" applyAlignment="1">
      <alignment horizontal="center" vertical="center" wrapText="1"/>
    </xf>
    <xf numFmtId="0" fontId="12" fillId="0" borderId="0" xfId="0" applyFont="1" applyAlignment="1">
      <alignment horizontal="center" vertical="center" wrapText="1"/>
    </xf>
    <xf numFmtId="0" fontId="28" fillId="5" borderId="0" xfId="0" applyFont="1" applyFill="1" applyBorder="1" applyAlignment="1">
      <alignment horizontal="left" vertical="center" wrapText="1"/>
    </xf>
    <xf numFmtId="0" fontId="29" fillId="5" borderId="0" xfId="0" applyFont="1" applyFill="1" applyBorder="1" applyAlignment="1">
      <alignment horizontal="left" vertical="center" wrapText="1"/>
    </xf>
    <xf numFmtId="0" fontId="29" fillId="5" borderId="0" xfId="0" applyFont="1" applyFill="1" applyAlignment="1">
      <alignment horizontal="left" vertical="center" wrapText="1"/>
    </xf>
    <xf numFmtId="0" fontId="10" fillId="20" borderId="0" xfId="0" applyFont="1" applyFill="1" applyAlignment="1">
      <alignment horizontal="center" vertical="center"/>
    </xf>
    <xf numFmtId="0" fontId="0" fillId="20" borderId="0" xfId="0" applyFill="1" applyAlignment="1">
      <alignment horizontal="center"/>
    </xf>
    <xf numFmtId="0" fontId="0" fillId="20" borderId="0" xfId="0" applyFill="1" applyAlignment="1"/>
    <xf numFmtId="164" fontId="2" fillId="5" borderId="42" xfId="0" quotePrefix="1" applyNumberFormat="1" applyFont="1" applyFill="1" applyBorder="1" applyAlignment="1">
      <alignment horizontal="left" vertical="top" wrapText="1"/>
    </xf>
    <xf numFmtId="0" fontId="0" fillId="0" borderId="42" xfId="0" applyBorder="1" applyAlignment="1">
      <alignment vertical="top" wrapText="1"/>
    </xf>
    <xf numFmtId="0" fontId="0" fillId="0" borderId="45" xfId="0" applyBorder="1" applyAlignment="1">
      <alignment vertical="top" wrapText="1"/>
    </xf>
    <xf numFmtId="0" fontId="1" fillId="0" borderId="16" xfId="0" applyFont="1" applyFill="1" applyBorder="1" applyAlignment="1">
      <alignment vertical="center"/>
    </xf>
    <xf numFmtId="0" fontId="1" fillId="0" borderId="0" xfId="0" applyFont="1" applyFill="1" applyBorder="1" applyAlignment="1">
      <alignment vertical="center"/>
    </xf>
    <xf numFmtId="0" fontId="2" fillId="14" borderId="37" xfId="0" applyFont="1" applyFill="1" applyBorder="1" applyAlignment="1" applyProtection="1">
      <alignment horizontal="left" vertical="top"/>
      <protection locked="0"/>
    </xf>
    <xf numFmtId="0" fontId="2" fillId="14" borderId="38" xfId="0" applyFont="1" applyFill="1" applyBorder="1" applyAlignment="1" applyProtection="1">
      <alignment vertical="top"/>
      <protection locked="0"/>
    </xf>
    <xf numFmtId="0" fontId="10" fillId="21" borderId="0" xfId="0" applyFont="1" applyFill="1" applyBorder="1" applyAlignment="1">
      <alignment horizontal="center" vertical="center"/>
    </xf>
    <xf numFmtId="0" fontId="0" fillId="21" borderId="0" xfId="0" applyFill="1" applyBorder="1" applyAlignment="1">
      <alignment horizontal="center"/>
    </xf>
    <xf numFmtId="0" fontId="2" fillId="14" borderId="36" xfId="0" quotePrefix="1" applyFont="1" applyFill="1" applyBorder="1" applyAlignment="1" applyProtection="1">
      <alignment vertical="top"/>
      <protection locked="0"/>
    </xf>
    <xf numFmtId="0" fontId="2" fillId="0" borderId="36" xfId="0" applyFont="1" applyBorder="1" applyAlignment="1" applyProtection="1">
      <alignment vertical="top"/>
      <protection locked="0"/>
    </xf>
    <xf numFmtId="0" fontId="2" fillId="14" borderId="37" xfId="0" applyFont="1" applyFill="1" applyBorder="1" applyAlignment="1" applyProtection="1">
      <alignment vertical="top"/>
      <protection locked="0"/>
    </xf>
    <xf numFmtId="0" fontId="28" fillId="5" borderId="46" xfId="0" applyFont="1" applyFill="1" applyBorder="1" applyAlignment="1">
      <alignment horizontal="left" vertical="center" wrapText="1"/>
    </xf>
    <xf numFmtId="0" fontId="29" fillId="5" borderId="42" xfId="0" applyFont="1" applyFill="1" applyBorder="1" applyAlignment="1">
      <alignment horizontal="left" vertical="center" wrapText="1"/>
    </xf>
    <xf numFmtId="0" fontId="12" fillId="5" borderId="13" xfId="0" quotePrefix="1" applyFont="1" applyFill="1" applyBorder="1" applyAlignment="1">
      <alignment vertical="top" wrapText="1"/>
    </xf>
    <xf numFmtId="0" fontId="2" fillId="5" borderId="14" xfId="0" quotePrefix="1" applyFont="1" applyFill="1" applyBorder="1" applyAlignment="1">
      <alignment vertical="top" wrapText="1"/>
    </xf>
    <xf numFmtId="0" fontId="2" fillId="5" borderId="15" xfId="0" quotePrefix="1" applyFont="1" applyFill="1" applyBorder="1" applyAlignment="1">
      <alignment vertical="top" wrapText="1"/>
    </xf>
    <xf numFmtId="0" fontId="10" fillId="17" borderId="0" xfId="0" applyFont="1" applyFill="1" applyBorder="1" applyAlignment="1">
      <alignment horizontal="center" vertical="center"/>
    </xf>
    <xf numFmtId="0" fontId="0" fillId="17" borderId="0" xfId="0" applyFill="1" applyBorder="1" applyAlignment="1">
      <alignment horizontal="center"/>
    </xf>
    <xf numFmtId="0" fontId="10" fillId="16" borderId="0" xfId="0" applyFont="1" applyFill="1" applyAlignment="1">
      <alignment horizontal="center" vertical="center"/>
    </xf>
    <xf numFmtId="0" fontId="0" fillId="16" borderId="0" xfId="0" applyFill="1" applyAlignment="1">
      <alignment horizontal="center"/>
    </xf>
    <xf numFmtId="0" fontId="0" fillId="16" borderId="0" xfId="0" applyFill="1" applyAlignment="1"/>
    <xf numFmtId="164" fontId="2" fillId="5" borderId="42" xfId="0" quotePrefix="1" applyNumberFormat="1" applyFont="1" applyFill="1" applyBorder="1" applyAlignment="1">
      <alignment horizontal="left" vertical="center" wrapText="1"/>
    </xf>
    <xf numFmtId="0" fontId="2" fillId="5" borderId="42" xfId="0" applyFont="1" applyFill="1" applyBorder="1" applyAlignment="1">
      <alignment vertical="center" wrapText="1"/>
    </xf>
    <xf numFmtId="0" fontId="0" fillId="0" borderId="42" xfId="0" applyBorder="1" applyAlignment="1">
      <alignment vertical="center" wrapText="1"/>
    </xf>
    <xf numFmtId="0" fontId="0" fillId="0" borderId="45" xfId="0" applyBorder="1" applyAlignment="1">
      <alignment vertical="center" wrapText="1"/>
    </xf>
  </cellXfs>
  <cellStyles count="4">
    <cellStyle name="Comma 2" xfId="1" xr:uid="{00000000-0005-0000-0000-000000000000}"/>
    <cellStyle name="Hyperlink 2" xfId="2" xr:uid="{00000000-0005-0000-0000-000001000000}"/>
    <cellStyle name="Normal" xfId="0" builtinId="0"/>
    <cellStyle name="Normal 2" xfId="3" xr:uid="{00000000-0005-0000-0000-000003000000}"/>
  </cellStyles>
  <dxfs count="8">
    <dxf>
      <fill>
        <patternFill patternType="none">
          <bgColor auto="1"/>
        </patternFill>
      </fill>
      <border>
        <left style="thin">
          <color theme="0" tint="-0.14996795556505021"/>
        </left>
        <right style="thin">
          <color theme="0" tint="-0.14996795556505021"/>
        </right>
        <top style="thin">
          <color theme="0" tint="-0.14996795556505021"/>
        </top>
        <bottom/>
      </border>
    </dxf>
    <dxf>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border diagonalUp="0" diagonalDown="0">
        <left style="thin">
          <color indexed="64"/>
        </left>
        <right style="thin">
          <color indexed="64"/>
        </right>
        <top/>
        <bottom/>
      </border>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rgb="FFFFCCFF"/>
        </patternFill>
      </fill>
      <alignment horizontal="center" vertical="bottom" textRotation="0" wrapText="0" indent="0" justifyLastLine="0" shrinkToFit="0" readingOrder="0"/>
    </dxf>
    <dxf>
      <fill>
        <patternFill>
          <bgColor rgb="FFE1FFF0"/>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6" tint="0.79998168889431442"/>
        </patternFill>
      </fill>
    </dxf>
  </dxfs>
  <tableStyles count="0" defaultTableStyle="TableStyleMedium2" defaultPivotStyle="PivotStyleLight16"/>
  <colors>
    <mruColors>
      <color rgb="FFFFDE75"/>
      <color rgb="FFFFCCFF"/>
      <color rgb="FFFFFFCC"/>
      <color rgb="FFE1FFF0"/>
      <color rgb="FF99FFCC"/>
      <color rgb="FFFFFFF0"/>
      <color rgb="FFFFAFCA"/>
      <color rgb="FFD1FFD1"/>
      <color rgb="FFFFFFB9"/>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refMonthsTbl" displayName="refMonthsTbl" ref="A12:A24" totalsRowShown="0" headerRowDxfId="5" tableBorderDxfId="4" headerRowCellStyle="Normal 2" dataCellStyle="Normal 2">
  <autoFilter ref="A12:A24" xr:uid="{00000000-0009-0000-0100-000002000000}"/>
  <tableColumns count="1">
    <tableColumn id="1" xr3:uid="{00000000-0010-0000-0000-000001000000}" name="months" dataDxfId="3" dataCellStyle="Normal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O30"/>
  <sheetViews>
    <sheetView tabSelected="1" workbookViewId="0">
      <selection activeCell="B11" sqref="B11:K11"/>
    </sheetView>
  </sheetViews>
  <sheetFormatPr defaultRowHeight="12.75" x14ac:dyDescent="0.2"/>
  <cols>
    <col min="1" max="1" width="15.42578125" customWidth="1"/>
  </cols>
  <sheetData>
    <row r="1" spans="1:15" ht="24" customHeight="1" x14ac:dyDescent="0.2">
      <c r="A1" s="195" t="s">
        <v>91</v>
      </c>
      <c r="B1" s="196"/>
      <c r="C1" s="196"/>
      <c r="D1" s="196"/>
      <c r="E1" s="196"/>
      <c r="F1" s="196"/>
      <c r="G1" s="196"/>
      <c r="H1" s="196"/>
      <c r="I1" s="196"/>
      <c r="J1" s="196"/>
      <c r="K1" s="196"/>
      <c r="L1" s="3"/>
      <c r="M1" s="3"/>
    </row>
    <row r="2" spans="1:15" ht="3" customHeight="1" x14ac:dyDescent="0.2">
      <c r="A2" s="3"/>
      <c r="B2" s="3"/>
      <c r="C2" s="3"/>
      <c r="D2" s="3"/>
      <c r="E2" s="3"/>
      <c r="F2" s="3"/>
      <c r="G2" s="3"/>
      <c r="H2" s="3"/>
      <c r="I2" s="3"/>
      <c r="J2" s="3"/>
      <c r="K2" s="3"/>
      <c r="L2" s="3"/>
      <c r="M2" s="3"/>
    </row>
    <row r="3" spans="1:15" ht="120.75" customHeight="1" x14ac:dyDescent="0.2">
      <c r="A3" s="55" t="s">
        <v>62</v>
      </c>
      <c r="B3" s="191" t="s">
        <v>114</v>
      </c>
      <c r="C3" s="192"/>
      <c r="D3" s="192"/>
      <c r="E3" s="192"/>
      <c r="F3" s="192"/>
      <c r="G3" s="192"/>
      <c r="H3" s="192"/>
      <c r="I3" s="192"/>
      <c r="J3" s="192"/>
      <c r="K3" s="192"/>
    </row>
    <row r="4" spans="1:15" ht="164.25" customHeight="1" x14ac:dyDescent="0.2">
      <c r="A4" s="55" t="s">
        <v>63</v>
      </c>
      <c r="B4" s="193" t="s">
        <v>113</v>
      </c>
      <c r="C4" s="194"/>
      <c r="D4" s="194"/>
      <c r="E4" s="194"/>
      <c r="F4" s="194"/>
      <c r="G4" s="194"/>
      <c r="H4" s="194"/>
      <c r="I4" s="194"/>
      <c r="J4" s="194"/>
      <c r="K4" s="194"/>
      <c r="L4" s="8"/>
      <c r="M4" s="8"/>
      <c r="N4" s="8"/>
      <c r="O4" s="8"/>
    </row>
    <row r="5" spans="1:15" ht="35.1" customHeight="1" x14ac:dyDescent="0.2">
      <c r="A5" s="197" t="s">
        <v>64</v>
      </c>
      <c r="B5" s="191" t="s">
        <v>102</v>
      </c>
      <c r="C5" s="191"/>
      <c r="D5" s="191"/>
      <c r="E5" s="191"/>
      <c r="F5" s="191"/>
      <c r="G5" s="191"/>
      <c r="H5" s="191"/>
      <c r="I5" s="191"/>
      <c r="J5" s="191"/>
      <c r="K5" s="191"/>
    </row>
    <row r="6" spans="1:15" ht="23.1" customHeight="1" x14ac:dyDescent="0.2">
      <c r="A6" s="197"/>
      <c r="B6" s="191" t="s">
        <v>103</v>
      </c>
      <c r="C6" s="191"/>
      <c r="D6" s="191"/>
      <c r="E6" s="191"/>
      <c r="F6" s="191"/>
      <c r="G6" s="191"/>
      <c r="H6" s="191"/>
      <c r="I6" s="191"/>
      <c r="J6" s="191"/>
      <c r="K6" s="191"/>
    </row>
    <row r="7" spans="1:15" ht="35.1" customHeight="1" x14ac:dyDescent="0.2">
      <c r="A7" s="197"/>
      <c r="B7" s="191" t="s">
        <v>104</v>
      </c>
      <c r="C7" s="191"/>
      <c r="D7" s="191"/>
      <c r="E7" s="191"/>
      <c r="F7" s="191"/>
      <c r="G7" s="191"/>
      <c r="H7" s="191"/>
      <c r="I7" s="191"/>
      <c r="J7" s="191"/>
      <c r="K7" s="191"/>
    </row>
    <row r="8" spans="1:15" ht="35.1" customHeight="1" x14ac:dyDescent="0.2">
      <c r="A8" s="197"/>
      <c r="B8" s="191" t="s">
        <v>105</v>
      </c>
      <c r="C8" s="191"/>
      <c r="D8" s="191"/>
      <c r="E8" s="191"/>
      <c r="F8" s="191"/>
      <c r="G8" s="191"/>
      <c r="H8" s="191"/>
      <c r="I8" s="191"/>
      <c r="J8" s="191"/>
      <c r="K8" s="191"/>
    </row>
    <row r="9" spans="1:15" ht="23.1" customHeight="1" x14ac:dyDescent="0.2">
      <c r="A9" s="197"/>
      <c r="B9" s="191" t="s">
        <v>106</v>
      </c>
      <c r="C9" s="191"/>
      <c r="D9" s="191"/>
      <c r="E9" s="191"/>
      <c r="F9" s="191"/>
      <c r="G9" s="191"/>
      <c r="H9" s="191"/>
      <c r="I9" s="191"/>
      <c r="J9" s="191"/>
      <c r="K9" s="191"/>
    </row>
    <row r="10" spans="1:15" ht="23.1" customHeight="1" x14ac:dyDescent="0.2">
      <c r="A10" s="197"/>
      <c r="B10" s="191" t="s">
        <v>112</v>
      </c>
      <c r="C10" s="191"/>
      <c r="D10" s="191"/>
      <c r="E10" s="191"/>
      <c r="F10" s="191"/>
      <c r="G10" s="191"/>
      <c r="H10" s="191"/>
      <c r="I10" s="191"/>
      <c r="J10" s="191"/>
      <c r="K10" s="191"/>
    </row>
    <row r="11" spans="1:15" ht="35.1" customHeight="1" x14ac:dyDescent="0.2">
      <c r="A11" s="197"/>
      <c r="B11" s="191" t="s">
        <v>111</v>
      </c>
      <c r="C11" s="191"/>
      <c r="D11" s="191"/>
      <c r="E11" s="191"/>
      <c r="F11" s="191"/>
      <c r="G11" s="191"/>
      <c r="H11" s="191"/>
      <c r="I11" s="191"/>
      <c r="J11" s="191"/>
      <c r="K11" s="191"/>
    </row>
    <row r="12" spans="1:15" ht="35.1" customHeight="1" x14ac:dyDescent="0.2">
      <c r="A12" s="197"/>
      <c r="B12" s="191" t="s">
        <v>107</v>
      </c>
      <c r="C12" s="191"/>
      <c r="D12" s="191"/>
      <c r="E12" s="191"/>
      <c r="F12" s="191"/>
      <c r="G12" s="191"/>
      <c r="H12" s="191"/>
      <c r="I12" s="191"/>
      <c r="J12" s="191"/>
      <c r="K12" s="191"/>
    </row>
    <row r="13" spans="1:15" ht="35.1" customHeight="1" x14ac:dyDescent="0.2">
      <c r="A13" s="197"/>
      <c r="B13" s="191" t="s">
        <v>108</v>
      </c>
      <c r="C13" s="191"/>
      <c r="D13" s="191"/>
      <c r="E13" s="191"/>
      <c r="F13" s="191"/>
      <c r="G13" s="191"/>
      <c r="H13" s="191"/>
      <c r="I13" s="191"/>
      <c r="J13" s="191"/>
      <c r="K13" s="191"/>
    </row>
    <row r="14" spans="1:15" ht="35.1" customHeight="1" x14ac:dyDescent="0.2">
      <c r="A14" s="197"/>
      <c r="B14" s="191" t="s">
        <v>109</v>
      </c>
      <c r="C14" s="191"/>
      <c r="D14" s="191"/>
      <c r="E14" s="191"/>
      <c r="F14" s="191"/>
      <c r="G14" s="191"/>
      <c r="H14" s="191"/>
      <c r="I14" s="191"/>
      <c r="J14" s="191"/>
      <c r="K14" s="191"/>
    </row>
    <row r="15" spans="1:15" ht="184.5" customHeight="1" x14ac:dyDescent="0.2">
      <c r="A15" s="56" t="s">
        <v>65</v>
      </c>
      <c r="B15" s="193" t="s">
        <v>110</v>
      </c>
      <c r="C15" s="194"/>
      <c r="D15" s="194"/>
      <c r="E15" s="194"/>
      <c r="F15" s="194"/>
      <c r="G15" s="194"/>
      <c r="H15" s="194"/>
      <c r="I15" s="194"/>
      <c r="J15" s="194"/>
      <c r="K15" s="194"/>
    </row>
    <row r="16" spans="1:15" ht="70.5" customHeight="1" x14ac:dyDescent="0.2">
      <c r="A16" s="56" t="s">
        <v>66</v>
      </c>
      <c r="B16" s="189" t="s">
        <v>89</v>
      </c>
      <c r="C16" s="190"/>
      <c r="D16" s="190"/>
      <c r="E16" s="190"/>
      <c r="F16" s="190"/>
      <c r="G16" s="190"/>
      <c r="H16" s="190"/>
      <c r="I16" s="190"/>
      <c r="J16" s="190"/>
      <c r="K16" s="190"/>
    </row>
    <row r="17" spans="1:11" x14ac:dyDescent="0.2">
      <c r="A17" s="54"/>
      <c r="B17" s="54"/>
      <c r="C17" s="54"/>
      <c r="D17" s="54"/>
      <c r="E17" s="54"/>
      <c r="F17" s="54"/>
      <c r="G17" s="54"/>
      <c r="H17" s="54"/>
      <c r="I17" s="54"/>
      <c r="J17" s="54"/>
      <c r="K17" s="54"/>
    </row>
    <row r="18" spans="1:11" x14ac:dyDescent="0.2">
      <c r="A18" s="54"/>
      <c r="B18" s="54"/>
      <c r="C18" s="54"/>
      <c r="D18" s="54"/>
      <c r="E18" s="54"/>
      <c r="F18" s="54"/>
      <c r="G18" s="54"/>
      <c r="H18" s="54"/>
      <c r="I18" s="54"/>
      <c r="J18" s="54"/>
      <c r="K18" s="54"/>
    </row>
    <row r="19" spans="1:11" x14ac:dyDescent="0.2">
      <c r="A19" s="54"/>
      <c r="B19" s="54"/>
      <c r="C19" s="54"/>
      <c r="D19" s="54"/>
      <c r="E19" s="54"/>
      <c r="F19" s="54"/>
      <c r="G19" s="54"/>
      <c r="H19" s="54"/>
      <c r="I19" s="54"/>
      <c r="J19" s="54"/>
      <c r="K19" s="54"/>
    </row>
    <row r="20" spans="1:11" x14ac:dyDescent="0.2">
      <c r="A20" s="54"/>
      <c r="B20" s="54"/>
      <c r="C20" s="54"/>
      <c r="D20" s="54"/>
      <c r="E20" s="54"/>
      <c r="F20" s="54"/>
      <c r="G20" s="54"/>
      <c r="H20" s="54"/>
      <c r="I20" s="54"/>
      <c r="J20" s="54"/>
      <c r="K20" s="54"/>
    </row>
    <row r="21" spans="1:11" x14ac:dyDescent="0.2">
      <c r="A21" s="54"/>
      <c r="B21" s="54"/>
      <c r="C21" s="54"/>
      <c r="D21" s="54"/>
      <c r="E21" s="54"/>
      <c r="F21" s="54"/>
      <c r="G21" s="54"/>
      <c r="H21" s="54"/>
      <c r="I21" s="54"/>
      <c r="J21" s="54"/>
      <c r="K21" s="54"/>
    </row>
    <row r="22" spans="1:11" x14ac:dyDescent="0.2">
      <c r="A22" s="54"/>
      <c r="B22" s="54"/>
      <c r="C22" s="54"/>
      <c r="D22" s="54"/>
      <c r="E22" s="54"/>
      <c r="F22" s="54"/>
      <c r="G22" s="54"/>
      <c r="H22" s="54"/>
      <c r="I22" s="54"/>
      <c r="J22" s="54"/>
      <c r="K22" s="54"/>
    </row>
    <row r="23" spans="1:11" x14ac:dyDescent="0.2">
      <c r="A23" s="54"/>
      <c r="B23" s="54"/>
      <c r="C23" s="54"/>
      <c r="D23" s="54"/>
      <c r="E23" s="54"/>
      <c r="F23" s="54"/>
      <c r="G23" s="54"/>
      <c r="H23" s="54"/>
      <c r="I23" s="54"/>
      <c r="J23" s="54"/>
      <c r="K23" s="54"/>
    </row>
    <row r="24" spans="1:11" x14ac:dyDescent="0.2">
      <c r="A24" s="54"/>
      <c r="B24" s="54"/>
      <c r="C24" s="54"/>
      <c r="D24" s="54"/>
      <c r="E24" s="54"/>
      <c r="F24" s="54"/>
      <c r="G24" s="54"/>
      <c r="H24" s="54"/>
      <c r="I24" s="54"/>
      <c r="J24" s="54"/>
      <c r="K24" s="54"/>
    </row>
    <row r="25" spans="1:11" x14ac:dyDescent="0.2">
      <c r="A25" s="54"/>
      <c r="B25" s="54"/>
      <c r="C25" s="54"/>
      <c r="D25" s="54"/>
      <c r="E25" s="54"/>
      <c r="F25" s="54"/>
      <c r="G25" s="54"/>
      <c r="H25" s="54"/>
      <c r="I25" s="54"/>
      <c r="J25" s="54"/>
      <c r="K25" s="54"/>
    </row>
    <row r="26" spans="1:11" x14ac:dyDescent="0.2">
      <c r="B26" s="5"/>
      <c r="C26" s="5"/>
      <c r="D26" s="5"/>
      <c r="E26" s="5"/>
      <c r="F26" s="5"/>
      <c r="G26" s="5"/>
      <c r="H26" s="5"/>
      <c r="I26" s="5"/>
      <c r="J26" s="5"/>
      <c r="K26" s="5"/>
    </row>
    <row r="27" spans="1:11" x14ac:dyDescent="0.2">
      <c r="B27" s="5"/>
      <c r="C27" s="5"/>
      <c r="D27" s="5"/>
      <c r="E27" s="5"/>
      <c r="F27" s="5"/>
      <c r="G27" s="5"/>
      <c r="H27" s="5"/>
      <c r="I27" s="5"/>
      <c r="J27" s="5"/>
      <c r="K27" s="5"/>
    </row>
    <row r="28" spans="1:11" x14ac:dyDescent="0.2">
      <c r="B28" s="5"/>
      <c r="C28" s="5"/>
      <c r="D28" s="5"/>
      <c r="E28" s="5"/>
      <c r="F28" s="5"/>
      <c r="G28" s="5"/>
      <c r="H28" s="5"/>
      <c r="I28" s="5"/>
      <c r="J28" s="5"/>
      <c r="K28" s="5"/>
    </row>
    <row r="29" spans="1:11" x14ac:dyDescent="0.2">
      <c r="B29" s="5"/>
      <c r="C29" s="5"/>
      <c r="D29" s="5"/>
      <c r="E29" s="5"/>
      <c r="F29" s="5"/>
      <c r="G29" s="5"/>
      <c r="H29" s="5"/>
      <c r="I29" s="5"/>
      <c r="J29" s="5"/>
      <c r="K29" s="5"/>
    </row>
    <row r="30" spans="1:11" x14ac:dyDescent="0.2">
      <c r="B30" s="5"/>
      <c r="C30" s="5"/>
      <c r="D30" s="5"/>
      <c r="E30" s="5"/>
      <c r="F30" s="5"/>
      <c r="G30" s="5"/>
      <c r="H30" s="5"/>
      <c r="I30" s="5"/>
      <c r="J30" s="5"/>
      <c r="K30" s="5"/>
    </row>
  </sheetData>
  <sheetProtection formatCells="0" formatColumns="0" formatRows="0"/>
  <mergeCells count="16">
    <mergeCell ref="B16:K16"/>
    <mergeCell ref="B3:K3"/>
    <mergeCell ref="B4:K4"/>
    <mergeCell ref="B5:K5"/>
    <mergeCell ref="A1:K1"/>
    <mergeCell ref="B15:K15"/>
    <mergeCell ref="B6:K6"/>
    <mergeCell ref="B7:K7"/>
    <mergeCell ref="B8:K8"/>
    <mergeCell ref="B9:K9"/>
    <mergeCell ref="B10:K10"/>
    <mergeCell ref="B11:K11"/>
    <mergeCell ref="B12:K12"/>
    <mergeCell ref="B13:K13"/>
    <mergeCell ref="B14:K14"/>
    <mergeCell ref="A5:A14"/>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1782F-B3BC-4BC4-A8C4-96FA6DFBB3FD}">
  <sheetPr>
    <tabColor rgb="FFD6BBEB"/>
  </sheetPr>
  <dimension ref="A1:I2"/>
  <sheetViews>
    <sheetView workbookViewId="0">
      <selection activeCell="N32" sqref="N32"/>
    </sheetView>
  </sheetViews>
  <sheetFormatPr defaultRowHeight="12.75" x14ac:dyDescent="0.2"/>
  <cols>
    <col min="1" max="9" width="12.7109375" customWidth="1"/>
  </cols>
  <sheetData>
    <row r="1" spans="1:9" ht="22.5" customHeight="1" thickBot="1" x14ac:dyDescent="0.25">
      <c r="A1" s="263" t="s">
        <v>96</v>
      </c>
      <c r="B1" s="264"/>
      <c r="C1" s="264"/>
      <c r="D1" s="264"/>
      <c r="E1" s="265"/>
      <c r="F1" s="265"/>
      <c r="G1" s="265"/>
      <c r="H1" s="265"/>
      <c r="I1" s="265"/>
    </row>
    <row r="2" spans="1:9" s="8" customFormat="1" ht="21.75" customHeight="1" thickTop="1" x14ac:dyDescent="0.2">
      <c r="A2" s="266" t="s">
        <v>97</v>
      </c>
      <c r="B2" s="267"/>
      <c r="C2" s="267"/>
      <c r="D2" s="267"/>
      <c r="E2" s="267"/>
      <c r="F2" s="268"/>
      <c r="G2" s="268"/>
      <c r="H2" s="268"/>
      <c r="I2" s="269"/>
    </row>
  </sheetData>
  <mergeCells count="2">
    <mergeCell ref="A1:I1"/>
    <mergeCell ref="A2: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9" tint="0.39997558519241921"/>
  </sheetPr>
  <dimension ref="A1:BJ20"/>
  <sheetViews>
    <sheetView workbookViewId="0">
      <pane xSplit="14" ySplit="5" topLeftCell="O6" activePane="bottomRight" state="frozen"/>
      <selection pane="topRight" activeCell="O1" sqref="O1"/>
      <selection pane="bottomLeft" activeCell="A6" sqref="A6"/>
      <selection pane="bottomRight" activeCell="Q22" sqref="Q22"/>
    </sheetView>
  </sheetViews>
  <sheetFormatPr defaultRowHeight="12.75" x14ac:dyDescent="0.2"/>
  <cols>
    <col min="1" max="1" width="27.28515625" customWidth="1"/>
    <col min="2" max="2" width="12.42578125" customWidth="1"/>
    <col min="3" max="3" width="7.140625" customWidth="1"/>
    <col min="4" max="4" width="11.28515625" customWidth="1"/>
    <col min="5" max="5" width="9.7109375" customWidth="1"/>
    <col min="6" max="6" width="11.28515625" style="59" customWidth="1"/>
    <col min="7" max="7" width="8.28515625" hidden="1" customWidth="1"/>
    <col min="8" max="8" width="7.140625" hidden="1" customWidth="1"/>
    <col min="9" max="9" width="9.28515625" hidden="1" customWidth="1"/>
    <col min="10" max="10" width="10.140625" hidden="1" customWidth="1"/>
    <col min="11" max="11" width="7.28515625" hidden="1" customWidth="1"/>
    <col min="12" max="13" width="8.5703125" style="22" hidden="1" customWidth="1"/>
    <col min="14" max="14" width="9.28515625" style="22" hidden="1" customWidth="1"/>
    <col min="15" max="15" width="10.7109375" style="22" customWidth="1"/>
    <col min="16" max="16" width="9.5703125" customWidth="1"/>
    <col min="17" max="17" width="8.5703125" customWidth="1"/>
    <col min="18" max="18" width="12.42578125" style="22" customWidth="1"/>
    <col min="19" max="19" width="9.7109375" bestFit="1" customWidth="1"/>
    <col min="21" max="21" width="9.42578125" customWidth="1"/>
    <col min="22" max="22" width="10.7109375" bestFit="1" customWidth="1"/>
    <col min="23" max="23" width="9.7109375" bestFit="1" customWidth="1"/>
    <col min="59" max="59" width="31.5703125" customWidth="1"/>
  </cols>
  <sheetData>
    <row r="1" spans="1:62" ht="19.5" customHeight="1" x14ac:dyDescent="0.2">
      <c r="A1" s="211" t="s">
        <v>51</v>
      </c>
      <c r="B1" s="212"/>
      <c r="C1" s="212"/>
      <c r="D1" s="212"/>
      <c r="E1" s="212"/>
      <c r="F1" s="213"/>
      <c r="P1" s="22"/>
      <c r="Q1" s="22"/>
    </row>
    <row r="2" spans="1:62" ht="17.100000000000001" customHeight="1" x14ac:dyDescent="0.2">
      <c r="A2" s="6" t="s">
        <v>52</v>
      </c>
      <c r="B2" s="68">
        <v>42735</v>
      </c>
      <c r="D2" s="214" t="s">
        <v>92</v>
      </c>
      <c r="E2" s="214"/>
      <c r="F2" s="215"/>
      <c r="G2" s="19">
        <f>YEAR(B2)</f>
        <v>2016</v>
      </c>
      <c r="H2" s="23"/>
      <c r="I2" s="19"/>
      <c r="J2" s="19"/>
      <c r="K2" s="22"/>
      <c r="P2" s="22"/>
      <c r="Q2" s="22"/>
    </row>
    <row r="3" spans="1:62" ht="17.100000000000001" customHeight="1" x14ac:dyDescent="0.2">
      <c r="A3" s="6" t="s">
        <v>53</v>
      </c>
      <c r="B3" s="69" t="s">
        <v>31</v>
      </c>
      <c r="C3" s="9"/>
      <c r="D3" s="216"/>
      <c r="E3" s="216"/>
      <c r="F3" s="217"/>
      <c r="G3" s="64">
        <f>INDEX(refMonthNums,MATCH($B$3,refMonths,0))</f>
        <v>1</v>
      </c>
      <c r="H3" s="23"/>
      <c r="I3" s="19"/>
      <c r="J3" s="19"/>
      <c r="K3" s="27"/>
      <c r="L3" s="27"/>
      <c r="M3" s="27"/>
      <c r="N3" s="27"/>
      <c r="O3" s="203" t="s">
        <v>90</v>
      </c>
      <c r="P3" s="204"/>
      <c r="Q3" s="204"/>
      <c r="R3" s="28"/>
      <c r="S3" s="201" t="s">
        <v>88</v>
      </c>
      <c r="T3" s="202"/>
      <c r="U3" s="202"/>
      <c r="V3" s="202"/>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row>
    <row r="4" spans="1:62" ht="27" customHeight="1" x14ac:dyDescent="0.2">
      <c r="A4" s="4" t="s">
        <v>3</v>
      </c>
      <c r="B4" s="4" t="s">
        <v>44</v>
      </c>
      <c r="C4" s="4" t="s">
        <v>19</v>
      </c>
      <c r="D4" s="4" t="s">
        <v>45</v>
      </c>
      <c r="E4" s="4" t="s">
        <v>46</v>
      </c>
      <c r="F4" s="60" t="s">
        <v>47</v>
      </c>
      <c r="G4" s="7" t="s">
        <v>23</v>
      </c>
      <c r="H4" s="7" t="s">
        <v>22</v>
      </c>
      <c r="I4" s="7" t="s">
        <v>25</v>
      </c>
      <c r="J4" s="7" t="s">
        <v>24</v>
      </c>
      <c r="K4" s="7" t="s">
        <v>11</v>
      </c>
      <c r="L4" s="7" t="s">
        <v>6</v>
      </c>
      <c r="M4" s="7" t="s">
        <v>100</v>
      </c>
      <c r="N4" s="7" t="s">
        <v>59</v>
      </c>
      <c r="O4" s="37" t="str">
        <f>"Depr. for FY:  "&amp;TEXT(deprYr,"0")</f>
        <v>Depr. for FY:  2016</v>
      </c>
      <c r="P4" s="24" t="s">
        <v>18</v>
      </c>
      <c r="Q4" s="24" t="s">
        <v>2</v>
      </c>
      <c r="R4" s="34" t="s">
        <v>67</v>
      </c>
      <c r="S4" s="30">
        <f>startCalcYr</f>
        <v>2014</v>
      </c>
      <c r="T4" s="30">
        <f>S4+1</f>
        <v>2015</v>
      </c>
      <c r="U4" s="30">
        <f t="shared" ref="U4:BF4" si="0">T4+1</f>
        <v>2016</v>
      </c>
      <c r="V4" s="30">
        <f t="shared" si="0"/>
        <v>2017</v>
      </c>
      <c r="W4" s="30">
        <f t="shared" si="0"/>
        <v>2018</v>
      </c>
      <c r="X4" s="30">
        <f t="shared" si="0"/>
        <v>2019</v>
      </c>
      <c r="Y4" s="30">
        <f t="shared" si="0"/>
        <v>2020</v>
      </c>
      <c r="Z4" s="30">
        <f t="shared" si="0"/>
        <v>2021</v>
      </c>
      <c r="AA4" s="30">
        <f t="shared" si="0"/>
        <v>2022</v>
      </c>
      <c r="AB4" s="18">
        <f t="shared" si="0"/>
        <v>2023</v>
      </c>
      <c r="AC4" s="18">
        <f t="shared" si="0"/>
        <v>2024</v>
      </c>
      <c r="AD4" s="18">
        <f t="shared" si="0"/>
        <v>2025</v>
      </c>
      <c r="AE4" s="18">
        <f t="shared" si="0"/>
        <v>2026</v>
      </c>
      <c r="AF4" s="18">
        <f t="shared" si="0"/>
        <v>2027</v>
      </c>
      <c r="AG4" s="18">
        <f t="shared" si="0"/>
        <v>2028</v>
      </c>
      <c r="AH4" s="18">
        <f t="shared" si="0"/>
        <v>2029</v>
      </c>
      <c r="AI4" s="18">
        <f t="shared" si="0"/>
        <v>2030</v>
      </c>
      <c r="AJ4" s="18">
        <f t="shared" si="0"/>
        <v>2031</v>
      </c>
      <c r="AK4" s="18">
        <f t="shared" si="0"/>
        <v>2032</v>
      </c>
      <c r="AL4" s="18">
        <f t="shared" si="0"/>
        <v>2033</v>
      </c>
      <c r="AM4" s="18">
        <f t="shared" si="0"/>
        <v>2034</v>
      </c>
      <c r="AN4" s="18">
        <f t="shared" si="0"/>
        <v>2035</v>
      </c>
      <c r="AO4" s="18">
        <f t="shared" si="0"/>
        <v>2036</v>
      </c>
      <c r="AP4" s="18">
        <f t="shared" si="0"/>
        <v>2037</v>
      </c>
      <c r="AQ4" s="18">
        <f t="shared" si="0"/>
        <v>2038</v>
      </c>
      <c r="AR4" s="18">
        <f t="shared" si="0"/>
        <v>2039</v>
      </c>
      <c r="AS4" s="18">
        <f t="shared" si="0"/>
        <v>2040</v>
      </c>
      <c r="AT4" s="18">
        <f t="shared" si="0"/>
        <v>2041</v>
      </c>
      <c r="AU4" s="18">
        <f t="shared" si="0"/>
        <v>2042</v>
      </c>
      <c r="AV4" s="18">
        <f t="shared" si="0"/>
        <v>2043</v>
      </c>
      <c r="AW4" s="18">
        <f t="shared" si="0"/>
        <v>2044</v>
      </c>
      <c r="AX4" s="18">
        <f t="shared" si="0"/>
        <v>2045</v>
      </c>
      <c r="AY4" s="18">
        <f t="shared" si="0"/>
        <v>2046</v>
      </c>
      <c r="AZ4" s="18">
        <f t="shared" si="0"/>
        <v>2047</v>
      </c>
      <c r="BA4" s="18">
        <f t="shared" si="0"/>
        <v>2048</v>
      </c>
      <c r="BB4" s="18">
        <f t="shared" si="0"/>
        <v>2049</v>
      </c>
      <c r="BC4" s="18">
        <f t="shared" si="0"/>
        <v>2050</v>
      </c>
      <c r="BD4" s="18">
        <f t="shared" si="0"/>
        <v>2051</v>
      </c>
      <c r="BE4" s="18">
        <f t="shared" si="0"/>
        <v>2052</v>
      </c>
      <c r="BF4" s="18">
        <f t="shared" si="0"/>
        <v>2053</v>
      </c>
      <c r="BG4" s="198" t="s">
        <v>26</v>
      </c>
      <c r="BH4" s="199"/>
      <c r="BI4" s="199"/>
      <c r="BJ4" s="200"/>
    </row>
    <row r="5" spans="1:62" s="73" customFormat="1" ht="15" hidden="1" customHeight="1" x14ac:dyDescent="0.2">
      <c r="A5" s="111" t="s">
        <v>69</v>
      </c>
      <c r="B5" s="62"/>
      <c r="C5" s="62"/>
      <c r="D5" s="62"/>
      <c r="E5" s="62"/>
      <c r="F5" s="105"/>
      <c r="G5" s="106"/>
      <c r="H5" s="106"/>
      <c r="I5" s="106"/>
      <c r="J5" s="106"/>
      <c r="K5" s="106"/>
      <c r="L5" s="106"/>
      <c r="M5" s="106"/>
      <c r="N5" s="106"/>
      <c r="O5" s="107"/>
      <c r="P5" s="62"/>
      <c r="Q5" s="108"/>
      <c r="R5" s="108"/>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10"/>
    </row>
    <row r="6" spans="1:62" ht="15" customHeight="1" x14ac:dyDescent="0.2">
      <c r="A6" s="70" t="s">
        <v>61</v>
      </c>
      <c r="B6" s="57">
        <v>41834</v>
      </c>
      <c r="C6" s="58">
        <v>5</v>
      </c>
      <c r="D6" s="67">
        <v>37000</v>
      </c>
      <c r="E6" s="67">
        <v>2500</v>
      </c>
      <c r="F6" s="112" t="s">
        <v>10</v>
      </c>
      <c r="G6" s="61">
        <f>IF(ISNUMBER($B6),YEAR($B6),99999)</f>
        <v>2014</v>
      </c>
      <c r="H6" s="61">
        <f>YEAR($B6)+$C6-1</f>
        <v>2018</v>
      </c>
      <c r="I6" s="61">
        <f>MONTH($B6)</f>
        <v>7</v>
      </c>
      <c r="J6" s="63">
        <f t="shared" ref="J6:J10" si="1">(12-ABS($I6-fiscalMonth))/12</f>
        <v>0.5</v>
      </c>
      <c r="K6" s="16">
        <f t="shared" ref="K6:K10" si="2">INDEX(refFactors,MATCH($F6,refMethods,0))</f>
        <v>1.5</v>
      </c>
      <c r="L6" s="36" t="b">
        <f t="shared" ref="L6:L10" si="3">INDEX(refNoSwitches,MATCH($F6,refMethods,0))</f>
        <v>1</v>
      </c>
      <c r="M6" s="36" t="b">
        <f>IF(OR($A6="",ISERROR(FIND("**",$A6))),FALSE,IF(FIND("**",$A6)=1,TRUE,FALSE))</f>
        <v>0</v>
      </c>
      <c r="N6" s="52">
        <f ca="1">IF(ISNUMBER($O6),$O6,0)</f>
        <v>6604.5</v>
      </c>
      <c r="O6" s="114">
        <f t="shared" ref="O6:O10" ca="1" si="4">IF(AND(NOT($M6),deprYr&gt;=purchYr,deprYr&lt;=lifeYr+1),OFFSET(deprTableStart,ROW()-ROW(deprTableStart),(purchYr-deprTableStart)+(deprYr-purchYr),1,1)," - ")</f>
        <v>6604.5</v>
      </c>
      <c r="P6" s="25">
        <f t="shared" ref="P6:P10" ca="1" si="5">IF(AND(NOT($M6),NOT(deprMethod="- none -"),deprYr&gt;=purchYr,deprYr&lt;=lifeYr+1),SUM(OFFSET(deprTableStart,ROW()-ROW(deprTableStart),(purchYr-deprTableStart),1,deprYr-purchYr+1))," - ")</f>
        <v>21589.5</v>
      </c>
      <c r="Q6" s="25">
        <f ca="1">IF(AND(ISNUMBER($D6),ISNUMBER($P6)),D6-P6," - ")</f>
        <v>15410.5</v>
      </c>
      <c r="R6" s="26">
        <f ca="1">IF(AND(ISNUMBER($Q6),ISNUMBER($E6)),Q6-E6," - ")</f>
        <v>12910.5</v>
      </c>
      <c r="S6" s="32">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5550</v>
      </c>
      <c r="T6" s="31">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9435</v>
      </c>
      <c r="U6" s="31">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6604.5</v>
      </c>
      <c r="V6" s="31">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4623.1499999999996</v>
      </c>
      <c r="W6" s="31">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3236.21</v>
      </c>
      <c r="X6" s="31">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5051.1399999999994</v>
      </c>
      <c r="Y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Z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A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B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C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D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E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F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G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H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I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J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K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L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M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N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O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P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Q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R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S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T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U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V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W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X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Y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Z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A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B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C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D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E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F6" s="31" t="str">
        <f ca="1">IF(OR(AND(calcYr=lifeYr,firstYrRate=1,NOT(deprMethod="- none -")),AND(calcYr=lifeYr+1,firstYrRate&lt;&gt;1,NOT(deprMethod="- none -"))),orgBasis-salvage-SUM($S6:INDIRECT(ADDRESS(ROW(),COLUMN()-1))),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G6" s="17" t="s">
        <v>20</v>
      </c>
    </row>
    <row r="7" spans="1:62" ht="15" customHeight="1" x14ac:dyDescent="0.2">
      <c r="A7" s="70" t="s">
        <v>101</v>
      </c>
      <c r="B7" s="57">
        <v>42247</v>
      </c>
      <c r="C7" s="58">
        <v>7</v>
      </c>
      <c r="D7" s="67">
        <v>58000</v>
      </c>
      <c r="E7" s="67">
        <v>10000</v>
      </c>
      <c r="F7" s="112" t="s">
        <v>9</v>
      </c>
      <c r="G7" s="61">
        <f>IF(ISNUMBER($B7),YEAR($B7),99999)</f>
        <v>2015</v>
      </c>
      <c r="H7" s="61">
        <f>YEAR($B7)+$C7-1</f>
        <v>2021</v>
      </c>
      <c r="I7" s="61">
        <f>MONTH($B7)</f>
        <v>8</v>
      </c>
      <c r="J7" s="63">
        <f t="shared" si="1"/>
        <v>0.41666666666666669</v>
      </c>
      <c r="K7" s="16">
        <f t="shared" si="2"/>
        <v>2</v>
      </c>
      <c r="L7" s="36" t="b">
        <f t="shared" si="3"/>
        <v>1</v>
      </c>
      <c r="M7" s="36" t="b">
        <f>IF(OR($A7="",ISERROR(FIND("**",$A7))),FALSE,IF(FIND("**",$A7)=1,TRUE,FALSE))</f>
        <v>0</v>
      </c>
      <c r="N7" s="52">
        <f ca="1">IF(ISNUMBER($O7),$O7,0)</f>
        <v>14598.64</v>
      </c>
      <c r="O7" s="115">
        <f t="shared" ca="1" si="4"/>
        <v>14598.64</v>
      </c>
      <c r="P7" s="116">
        <f t="shared" ca="1" si="5"/>
        <v>21503.4</v>
      </c>
      <c r="Q7" s="25">
        <f ca="1">IF(AND(ISNUMBER($D7),ISNUMBER($P7)),D7-P7," - ")</f>
        <v>36496.6</v>
      </c>
      <c r="R7" s="26">
        <f ca="1">IF(AND(ISNUMBER($Q7),ISNUMBER($E7)),Q7-E7," - ")</f>
        <v>26496.6</v>
      </c>
      <c r="S7" s="32"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T7" s="33">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6904.76</v>
      </c>
      <c r="U7" s="33">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14598.64</v>
      </c>
      <c r="V7" s="33">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10427.6</v>
      </c>
      <c r="W7" s="33">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7448.29</v>
      </c>
      <c r="X7" s="33">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5320.2</v>
      </c>
      <c r="Y7" s="33">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2843.06</v>
      </c>
      <c r="Z7" s="33">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457.45</v>
      </c>
      <c r="AA7" s="33">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7.2759576141834259E-12</v>
      </c>
      <c r="AB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C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D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E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F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G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H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I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J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K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L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M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N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O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P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Q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R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S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T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U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V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W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X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Y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Z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A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B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C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D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E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F7" s="33" t="str">
        <f ca="1">IF(OR(AND(calcYr=lifeYr,firstYrRate=1,NOT(deprMethod="- none -")),AND(calcYr=lifeYr+1,firstYrRate&lt;&gt;1,NOT(deprMethod="- none -"))),orgBasis-salvage-SUM($S7:INDIRECT(ADDRESS(ROW(),COLUMN()-1))),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G7" s="17" t="s">
        <v>20</v>
      </c>
    </row>
    <row r="8" spans="1:62" ht="15" customHeight="1" x14ac:dyDescent="0.2">
      <c r="A8" s="70" t="s">
        <v>60</v>
      </c>
      <c r="B8" s="57">
        <v>42432</v>
      </c>
      <c r="C8" s="58">
        <v>10</v>
      </c>
      <c r="D8" s="67">
        <v>28000</v>
      </c>
      <c r="E8" s="67">
        <v>0</v>
      </c>
      <c r="F8" s="113" t="s">
        <v>7</v>
      </c>
      <c r="G8" s="61">
        <f>IF(ISNUMBER($B8),YEAR($B8),99999)</f>
        <v>2016</v>
      </c>
      <c r="H8" s="61">
        <f>YEAR($B8)+$C8-1</f>
        <v>2025</v>
      </c>
      <c r="I8" s="61">
        <f>MONTH($B8)</f>
        <v>3</v>
      </c>
      <c r="J8" s="63">
        <f t="shared" si="1"/>
        <v>0.83333333333333337</v>
      </c>
      <c r="K8" s="16" t="str">
        <f t="shared" si="2"/>
        <v>n/a</v>
      </c>
      <c r="L8" s="36" t="str">
        <f t="shared" si="3"/>
        <v>n/a</v>
      </c>
      <c r="M8" s="36" t="b">
        <f>IF(OR($A8="",ISERROR(FIND("**",$A8))),FALSE,IF(FIND("**",$A8)=1,TRUE,FALSE))</f>
        <v>0</v>
      </c>
      <c r="N8" s="52">
        <f ca="1">IF(ISNUMBER($O8),$O8,0)</f>
        <v>2333.33</v>
      </c>
      <c r="O8" s="115">
        <f t="shared" ca="1" si="4"/>
        <v>2333.33</v>
      </c>
      <c r="P8" s="116">
        <f t="shared" ca="1" si="5"/>
        <v>2333.33</v>
      </c>
      <c r="Q8" s="25">
        <f ca="1">IF(AND(ISNUMBER($D8),ISNUMBER($P8)),D8-P8," - ")</f>
        <v>25666.67</v>
      </c>
      <c r="R8" s="26">
        <f ca="1">IF(AND(ISNUMBER($Q8),ISNUMBER($E8)),Q8-E8," - ")</f>
        <v>25666.67</v>
      </c>
      <c r="S8" s="32"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T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U8" s="33">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2333.33</v>
      </c>
      <c r="V8" s="33">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2800</v>
      </c>
      <c r="W8" s="33">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2800</v>
      </c>
      <c r="X8" s="33">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2800</v>
      </c>
      <c r="Y8" s="33">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2800</v>
      </c>
      <c r="Z8" s="33">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2800</v>
      </c>
      <c r="AA8" s="33">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2800</v>
      </c>
      <c r="AB8" s="33">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2800</v>
      </c>
      <c r="AC8" s="33">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2800</v>
      </c>
      <c r="AD8" s="33">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2800</v>
      </c>
      <c r="AE8" s="33">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466.66999999999825</v>
      </c>
      <c r="AF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G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H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I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J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K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L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M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N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O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P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Q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R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S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T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U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V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W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X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Y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Z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A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B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C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D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E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F8" s="33" t="str">
        <f ca="1">IF(OR(AND(calcYr=lifeYr,firstYrRate=1,NOT(deprMethod="- none -")),AND(calcYr=lifeYr+1,firstYrRate&lt;&gt;1,NOT(deprMethod="- none -"))),orgBasis-salvage-SUM($S8:INDIRECT(ADDRESS(ROW(),COLUMN()-1))),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G8" s="17" t="s">
        <v>20</v>
      </c>
    </row>
    <row r="9" spans="1:62" ht="15" customHeight="1" x14ac:dyDescent="0.2">
      <c r="A9" s="70"/>
      <c r="B9" s="57"/>
      <c r="C9" s="58"/>
      <c r="D9" s="67"/>
      <c r="E9" s="67"/>
      <c r="F9" s="113"/>
      <c r="G9" s="61">
        <f>IF(ISNUMBER($B9),YEAR($B9),99999)</f>
        <v>99999</v>
      </c>
      <c r="H9" s="61">
        <f>YEAR($B9)+$C9-1</f>
        <v>1899</v>
      </c>
      <c r="I9" s="61">
        <f>MONTH($B9)</f>
        <v>1</v>
      </c>
      <c r="J9" s="63">
        <f t="shared" si="1"/>
        <v>1</v>
      </c>
      <c r="K9" s="16" t="e">
        <f t="shared" si="2"/>
        <v>#N/A</v>
      </c>
      <c r="L9" s="36" t="e">
        <f t="shared" si="3"/>
        <v>#N/A</v>
      </c>
      <c r="M9" s="36" t="b">
        <f>IF(OR($A9="",ISERROR(FIND("**",$A9))),FALSE,IF(FIND("**",$A9)=1,TRUE,FALSE))</f>
        <v>0</v>
      </c>
      <c r="N9" s="52">
        <f ca="1">IF(ISNUMBER($O9),$O9,0)</f>
        <v>0</v>
      </c>
      <c r="O9" s="38" t="str">
        <f t="shared" ca="1" si="4"/>
        <v xml:space="preserve"> - </v>
      </c>
      <c r="P9" s="35" t="str">
        <f t="shared" ca="1" si="5"/>
        <v xml:space="preserve"> - </v>
      </c>
      <c r="Q9" s="25" t="str">
        <f ca="1">IF(AND(ISNUMBER($D9),ISNUMBER($P9)),D9-P9," - ")</f>
        <v xml:space="preserve"> - </v>
      </c>
      <c r="R9" s="26" t="str">
        <f ca="1">IF(AND(ISNUMBER($Q9),ISNUMBER($E9)),Q9-E9," - ")</f>
        <v xml:space="preserve"> - </v>
      </c>
      <c r="S9" s="32"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T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U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V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W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X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Y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Z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A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B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C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D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E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F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G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H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I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J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K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L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M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N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O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P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Q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R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S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T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U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V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W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X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Y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Z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A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B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C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D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E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F9" s="33" t="str">
        <f ca="1">IF(OR(AND(calcYr=lifeYr,firstYrRate=1,NOT(deprMethod="- none -")),AND(calcYr=lifeYr+1,firstYrRate&lt;&gt;1,NOT(deprMethod="- none -"))),orgBasis-salvage-SUM($S9:INDIRECT(ADDRESS(ROW(),COLUMN()-1))),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G9" s="17" t="s">
        <v>20</v>
      </c>
    </row>
    <row r="10" spans="1:62" s="129" customFormat="1" ht="15" customHeight="1" thickBot="1" x14ac:dyDescent="0.25">
      <c r="A10" s="179"/>
      <c r="B10" s="180"/>
      <c r="C10" s="181"/>
      <c r="D10" s="182"/>
      <c r="E10" s="182"/>
      <c r="F10" s="117"/>
      <c r="G10" s="118">
        <f>IF(ISNUMBER($B10),YEAR($B10),99999)</f>
        <v>99999</v>
      </c>
      <c r="H10" s="118">
        <f>YEAR($B10)+$C10-1</f>
        <v>1899</v>
      </c>
      <c r="I10" s="118">
        <f>MONTH($B10)</f>
        <v>1</v>
      </c>
      <c r="J10" s="119">
        <f t="shared" si="1"/>
        <v>1</v>
      </c>
      <c r="K10" s="120" t="e">
        <f t="shared" si="2"/>
        <v>#N/A</v>
      </c>
      <c r="L10" s="120" t="e">
        <f t="shared" si="3"/>
        <v>#N/A</v>
      </c>
      <c r="M10" s="120" t="b">
        <f>IF(OR($A10="",ISERROR(FIND("**",$A10))),FALSE,IF(FIND("**",$A10)=1,TRUE,FALSE))</f>
        <v>0</v>
      </c>
      <c r="N10" s="121">
        <f ca="1">IF(ISNUMBER($O10),$O10,0)</f>
        <v>0</v>
      </c>
      <c r="O10" s="122" t="str">
        <f t="shared" ca="1" si="4"/>
        <v xml:space="preserve"> - </v>
      </c>
      <c r="P10" s="123" t="str">
        <f t="shared" ca="1" si="5"/>
        <v xml:space="preserve"> - </v>
      </c>
      <c r="Q10" s="124" t="str">
        <f ca="1">IF(AND(ISNUMBER($D10),ISNUMBER($P10)),D10-P10," - ")</f>
        <v xml:space="preserve"> - </v>
      </c>
      <c r="R10" s="125" t="str">
        <f ca="1">IF(AND(ISNUMBER($Q10),ISNUMBER($E10)),Q10-E10," - ")</f>
        <v xml:space="preserve"> - </v>
      </c>
      <c r="S10" s="126"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T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U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V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W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X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Y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Z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A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B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C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D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E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F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G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H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I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J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K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L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M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N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O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P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Q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R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S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T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U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V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W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X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Y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AZ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A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B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C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D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E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F10" s="127" t="str">
        <f ca="1">IF(OR(AND(calcYr=lifeYr,firstYrRate=1,NOT(deprMethod="- none -")),AND(calcYr=lifeYr+1,firstYrRate&lt;&gt;1,NOT(deprMethod="- none -"))),orgBasis-salvage-SUM($S10:INDIRECT(ADDRESS(ROW(),COLUMN()-1))),
IF(deprMethod="- none -"," - ",
IF(OR(calcYr&lt;purchYr,calcYr&gt;lifeYr,ISERROR(MATCH(deprMethod,refMethods,0))),"",
IF(deprMethod="SL",ROUND(SLN(orgBasis,salvage,life)*IF(calcYr=purchYr,firstYrRate,1),2),
IF(deprMethod="SumYD",ROUND(IF(calcYr=purchYr,SYD(orgBasis,salvage,life,1)*firstYrRate,(SYD(orgBasis,salvage,life,calcYr-purchYr)*(1-firstYrRate)+SYD(orgBasis,salvage,life,calcYr-purchYr+1)*firstYrRate)),2),
ROUND(IF(calcYr=purchYr,VDB(orgBasis,salvage,life,0,1,factor,noswitch)*firstYrRate,(VDB(orgBasis,salvage,life,calcYr-purchYr-1,calcYr-purchYr,factor,noswitch))*(1-firstYrRate)+VDB(orgBasis,salvage,life,calcYr-purchYr,calcYr-purchYr+1,factor,noswitch)*firstYrRate),2)
)))))</f>
        <v/>
      </c>
      <c r="BG10" s="128" t="s">
        <v>20</v>
      </c>
    </row>
    <row r="11" spans="1:62" s="65" customFormat="1" ht="17.25" customHeight="1" thickTop="1" x14ac:dyDescent="0.2">
      <c r="A11" s="220" t="s">
        <v>118</v>
      </c>
      <c r="B11" s="221"/>
      <c r="C11" s="221"/>
      <c r="D11" s="221"/>
      <c r="E11" s="222"/>
      <c r="F11" s="66" t="s">
        <v>48</v>
      </c>
      <c r="G11" s="71">
        <f>MIN(G5:G10)</f>
        <v>2014</v>
      </c>
      <c r="H11" s="72" t="s">
        <v>58</v>
      </c>
      <c r="J11" s="218" t="s">
        <v>85</v>
      </c>
      <c r="K11" s="219"/>
      <c r="L11" s="219"/>
      <c r="M11" s="77"/>
      <c r="N11" s="53">
        <f t="shared" ref="N11:BF11" ca="1" si="6">SUM(N5:N10)</f>
        <v>23536.47</v>
      </c>
      <c r="O11" s="183">
        <f t="shared" ca="1" si="6"/>
        <v>23536.47</v>
      </c>
      <c r="P11" s="184">
        <f t="shared" ca="1" si="6"/>
        <v>45426.23</v>
      </c>
      <c r="Q11" s="185">
        <f t="shared" ca="1" si="6"/>
        <v>77573.76999999999</v>
      </c>
      <c r="R11" s="186">
        <f t="shared" ca="1" si="6"/>
        <v>65073.77</v>
      </c>
      <c r="S11" s="187">
        <f t="shared" ca="1" si="6"/>
        <v>5550</v>
      </c>
      <c r="T11" s="188">
        <f t="shared" ca="1" si="6"/>
        <v>16339.76</v>
      </c>
      <c r="U11" s="188">
        <f t="shared" ca="1" si="6"/>
        <v>23536.47</v>
      </c>
      <c r="V11" s="188">
        <f t="shared" ca="1" si="6"/>
        <v>17850.75</v>
      </c>
      <c r="W11" s="188">
        <f t="shared" ca="1" si="6"/>
        <v>13484.5</v>
      </c>
      <c r="X11" s="188">
        <f t="shared" ca="1" si="6"/>
        <v>13171.34</v>
      </c>
      <c r="Y11" s="188">
        <f t="shared" ca="1" si="6"/>
        <v>5643.0599999999995</v>
      </c>
      <c r="Z11" s="188">
        <f t="shared" ca="1" si="6"/>
        <v>3257.45</v>
      </c>
      <c r="AA11" s="188">
        <f t="shared" ca="1" si="6"/>
        <v>2800.0000000000073</v>
      </c>
      <c r="AB11" s="188">
        <f t="shared" ca="1" si="6"/>
        <v>2800</v>
      </c>
      <c r="AC11" s="188">
        <f t="shared" ca="1" si="6"/>
        <v>2800</v>
      </c>
      <c r="AD11" s="188">
        <f t="shared" ca="1" si="6"/>
        <v>2800</v>
      </c>
      <c r="AE11" s="188">
        <f t="shared" ca="1" si="6"/>
        <v>466.66999999999825</v>
      </c>
      <c r="AF11" s="188">
        <f t="shared" ca="1" si="6"/>
        <v>0</v>
      </c>
      <c r="AG11" s="188">
        <f t="shared" ca="1" si="6"/>
        <v>0</v>
      </c>
      <c r="AH11" s="188">
        <f t="shared" ca="1" si="6"/>
        <v>0</v>
      </c>
      <c r="AI11" s="188">
        <f t="shared" ca="1" si="6"/>
        <v>0</v>
      </c>
      <c r="AJ11" s="188">
        <f t="shared" ca="1" si="6"/>
        <v>0</v>
      </c>
      <c r="AK11" s="188">
        <f t="shared" ca="1" si="6"/>
        <v>0</v>
      </c>
      <c r="AL11" s="188">
        <f t="shared" ca="1" si="6"/>
        <v>0</v>
      </c>
      <c r="AM11" s="188">
        <f t="shared" ca="1" si="6"/>
        <v>0</v>
      </c>
      <c r="AN11" s="188">
        <f t="shared" ca="1" si="6"/>
        <v>0</v>
      </c>
      <c r="AO11" s="188">
        <f t="shared" ca="1" si="6"/>
        <v>0</v>
      </c>
      <c r="AP11" s="188">
        <f t="shared" ca="1" si="6"/>
        <v>0</v>
      </c>
      <c r="AQ11" s="188">
        <f t="shared" ca="1" si="6"/>
        <v>0</v>
      </c>
      <c r="AR11" s="188">
        <f t="shared" ca="1" si="6"/>
        <v>0</v>
      </c>
      <c r="AS11" s="188">
        <f t="shared" ca="1" si="6"/>
        <v>0</v>
      </c>
      <c r="AT11" s="188">
        <f t="shared" ca="1" si="6"/>
        <v>0</v>
      </c>
      <c r="AU11" s="188">
        <f t="shared" ca="1" si="6"/>
        <v>0</v>
      </c>
      <c r="AV11" s="188">
        <f t="shared" ca="1" si="6"/>
        <v>0</v>
      </c>
      <c r="AW11" s="188">
        <f t="shared" ca="1" si="6"/>
        <v>0</v>
      </c>
      <c r="AX11" s="188">
        <f t="shared" ca="1" si="6"/>
        <v>0</v>
      </c>
      <c r="AY11" s="188">
        <f t="shared" ca="1" si="6"/>
        <v>0</v>
      </c>
      <c r="AZ11" s="188">
        <f t="shared" ca="1" si="6"/>
        <v>0</v>
      </c>
      <c r="BA11" s="188">
        <f t="shared" ca="1" si="6"/>
        <v>0</v>
      </c>
      <c r="BB11" s="188">
        <f t="shared" ca="1" si="6"/>
        <v>0</v>
      </c>
      <c r="BC11" s="188">
        <f t="shared" ca="1" si="6"/>
        <v>0</v>
      </c>
      <c r="BD11" s="188">
        <f t="shared" ca="1" si="6"/>
        <v>0</v>
      </c>
      <c r="BE11" s="188">
        <f t="shared" ca="1" si="6"/>
        <v>0</v>
      </c>
      <c r="BF11" s="188">
        <f t="shared" ca="1" si="6"/>
        <v>0</v>
      </c>
      <c r="BG11" s="92" t="s">
        <v>21</v>
      </c>
    </row>
    <row r="12" spans="1:62" ht="18" customHeight="1" x14ac:dyDescent="0.2">
      <c r="A12" s="223"/>
      <c r="B12" s="224"/>
      <c r="C12" s="224"/>
      <c r="D12" s="224"/>
      <c r="E12" s="225"/>
      <c r="F12" s="90"/>
    </row>
    <row r="13" spans="1:62" ht="21.75" customHeight="1" x14ac:dyDescent="0.2">
      <c r="A13" s="205" t="s">
        <v>142</v>
      </c>
      <c r="B13" s="206"/>
      <c r="C13" s="206"/>
      <c r="D13" s="206"/>
      <c r="E13" s="207"/>
      <c r="F13" s="90"/>
    </row>
    <row r="14" spans="1:62" ht="21.75" customHeight="1" x14ac:dyDescent="0.2">
      <c r="A14" s="208"/>
      <c r="B14" s="209"/>
      <c r="C14" s="209"/>
      <c r="D14" s="209"/>
      <c r="E14" s="210"/>
      <c r="F14" s="90"/>
    </row>
    <row r="15" spans="1:62" x14ac:dyDescent="0.2">
      <c r="A15" s="91"/>
      <c r="B15" s="76"/>
      <c r="C15" s="76"/>
      <c r="D15" s="76"/>
      <c r="E15" s="75"/>
      <c r="F15" s="90"/>
    </row>
    <row r="16" spans="1:62" x14ac:dyDescent="0.2">
      <c r="A16" s="74"/>
      <c r="B16" s="43"/>
      <c r="C16" s="43"/>
      <c r="D16" s="43"/>
    </row>
    <row r="17" spans="1:4" x14ac:dyDescent="0.2">
      <c r="A17" s="74"/>
      <c r="B17" s="43"/>
      <c r="C17" s="43"/>
      <c r="D17" s="43"/>
    </row>
    <row r="18" spans="1:4" x14ac:dyDescent="0.2">
      <c r="A18" s="74"/>
      <c r="B18" s="43"/>
      <c r="C18" s="43"/>
      <c r="D18" s="43"/>
    </row>
    <row r="19" spans="1:4" x14ac:dyDescent="0.2">
      <c r="A19" s="74"/>
      <c r="B19" s="43"/>
      <c r="C19" s="43"/>
    </row>
    <row r="20" spans="1:4" x14ac:dyDescent="0.2">
      <c r="A20" s="54"/>
      <c r="B20" s="54"/>
    </row>
  </sheetData>
  <sheetProtection formatCells="0" formatColumns="0" formatRows="0" insertRows="0"/>
  <mergeCells count="8">
    <mergeCell ref="BG4:BJ4"/>
    <mergeCell ref="S3:V3"/>
    <mergeCell ref="O3:Q3"/>
    <mergeCell ref="A13:E14"/>
    <mergeCell ref="A1:F1"/>
    <mergeCell ref="D2:F3"/>
    <mergeCell ref="J11:L11"/>
    <mergeCell ref="A11:E12"/>
  </mergeCells>
  <conditionalFormatting sqref="F11:XFD11 A5:XFD10">
    <cfRule type="expression" dxfId="7" priority="4">
      <formula>INDIRECT(ADDRESS(ROW(),COLUMN(colDisabled)))=TRUE</formula>
    </cfRule>
  </conditionalFormatting>
  <conditionalFormatting sqref="A5:BG11">
    <cfRule type="expression" dxfId="6" priority="2">
      <formula>INDIRECT(ADDRESS(ROW(),COLUMN(colPurchYr)))=""</formula>
    </cfRule>
  </conditionalFormatting>
  <dataValidations count="2">
    <dataValidation type="list" allowBlank="1" showInputMessage="1" showErrorMessage="1" sqref="B3" xr:uid="{00000000-0002-0000-0300-000000000000}">
      <formula1>refMonths</formula1>
    </dataValidation>
    <dataValidation type="list" allowBlank="1" showInputMessage="1" showErrorMessage="1" sqref="F6:F10" xr:uid="{00000000-0002-0000-0300-000001000000}">
      <formula1>refMethods</formula1>
    </dataValidation>
  </dataValidations>
  <pageMargins left="0.7" right="0.7" top="0.75" bottom="0.75" header="0.3" footer="0.3"/>
  <pageSetup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24"/>
  <sheetViews>
    <sheetView workbookViewId="0">
      <selection activeCell="A2" sqref="A2"/>
    </sheetView>
  </sheetViews>
  <sheetFormatPr defaultRowHeight="12.75" x14ac:dyDescent="0.2"/>
  <cols>
    <col min="1" max="1" width="13" customWidth="1"/>
    <col min="2" max="2" width="14.7109375" customWidth="1"/>
    <col min="3" max="3" width="13.85546875" customWidth="1"/>
  </cols>
  <sheetData>
    <row r="1" spans="1:3" ht="15.75" x14ac:dyDescent="0.25">
      <c r="A1" s="20" t="s">
        <v>27</v>
      </c>
      <c r="B1" s="20" t="s">
        <v>28</v>
      </c>
      <c r="C1" s="20" t="s">
        <v>29</v>
      </c>
    </row>
    <row r="2" spans="1:3" x14ac:dyDescent="0.2">
      <c r="A2" s="15" t="s">
        <v>14</v>
      </c>
      <c r="B2" s="10" t="s">
        <v>8</v>
      </c>
      <c r="C2" s="10" t="s">
        <v>8</v>
      </c>
    </row>
    <row r="3" spans="1:3" x14ac:dyDescent="0.2">
      <c r="A3" s="11" t="s">
        <v>7</v>
      </c>
      <c r="B3" s="12" t="s">
        <v>8</v>
      </c>
      <c r="C3" s="12" t="s">
        <v>8</v>
      </c>
    </row>
    <row r="4" spans="1:3" x14ac:dyDescent="0.2">
      <c r="A4" s="11" t="s">
        <v>13</v>
      </c>
      <c r="B4" s="12" t="s">
        <v>8</v>
      </c>
      <c r="C4" s="12" t="s">
        <v>8</v>
      </c>
    </row>
    <row r="5" spans="1:3" x14ac:dyDescent="0.2">
      <c r="A5" s="11" t="s">
        <v>12</v>
      </c>
      <c r="B5" s="12">
        <v>1</v>
      </c>
      <c r="C5" s="12" t="b">
        <v>1</v>
      </c>
    </row>
    <row r="6" spans="1:3" x14ac:dyDescent="0.2">
      <c r="A6" s="11" t="s">
        <v>15</v>
      </c>
      <c r="B6" s="12">
        <v>1</v>
      </c>
      <c r="C6" s="12" t="b">
        <v>0</v>
      </c>
    </row>
    <row r="7" spans="1:3" x14ac:dyDescent="0.2">
      <c r="A7" s="11" t="s">
        <v>10</v>
      </c>
      <c r="B7" s="12">
        <v>1.5</v>
      </c>
      <c r="C7" s="12" t="b">
        <v>1</v>
      </c>
    </row>
    <row r="8" spans="1:3" x14ac:dyDescent="0.2">
      <c r="A8" s="11" t="s">
        <v>16</v>
      </c>
      <c r="B8" s="12">
        <v>1.5</v>
      </c>
      <c r="C8" s="12" t="b">
        <v>0</v>
      </c>
    </row>
    <row r="9" spans="1:3" x14ac:dyDescent="0.2">
      <c r="A9" s="11" t="s">
        <v>9</v>
      </c>
      <c r="B9" s="12">
        <v>2</v>
      </c>
      <c r="C9" s="12" t="b">
        <v>1</v>
      </c>
    </row>
    <row r="10" spans="1:3" x14ac:dyDescent="0.2">
      <c r="A10" s="13" t="s">
        <v>17</v>
      </c>
      <c r="B10" s="14">
        <v>2</v>
      </c>
      <c r="C10" s="14" t="b">
        <v>0</v>
      </c>
    </row>
    <row r="12" spans="1:3" ht="15.75" x14ac:dyDescent="0.25">
      <c r="A12" s="20" t="s">
        <v>30</v>
      </c>
      <c r="B12" s="20" t="s">
        <v>43</v>
      </c>
    </row>
    <row r="13" spans="1:3" x14ac:dyDescent="0.2">
      <c r="A13" s="15" t="s">
        <v>31</v>
      </c>
      <c r="B13" s="10">
        <v>1</v>
      </c>
    </row>
    <row r="14" spans="1:3" x14ac:dyDescent="0.2">
      <c r="A14" s="11" t="s">
        <v>32</v>
      </c>
      <c r="B14" s="12">
        <v>2</v>
      </c>
    </row>
    <row r="15" spans="1:3" x14ac:dyDescent="0.2">
      <c r="A15" s="11" t="s">
        <v>33</v>
      </c>
      <c r="B15" s="12">
        <v>3</v>
      </c>
    </row>
    <row r="16" spans="1:3" x14ac:dyDescent="0.2">
      <c r="A16" s="11" t="s">
        <v>34</v>
      </c>
      <c r="B16" s="12">
        <v>4</v>
      </c>
    </row>
    <row r="17" spans="1:2" x14ac:dyDescent="0.2">
      <c r="A17" s="11" t="s">
        <v>35</v>
      </c>
      <c r="B17" s="12">
        <v>5</v>
      </c>
    </row>
    <row r="18" spans="1:2" x14ac:dyDescent="0.2">
      <c r="A18" s="11" t="s">
        <v>36</v>
      </c>
      <c r="B18" s="12">
        <v>6</v>
      </c>
    </row>
    <row r="19" spans="1:2" x14ac:dyDescent="0.2">
      <c r="A19" s="11" t="s">
        <v>37</v>
      </c>
      <c r="B19" s="12">
        <v>7</v>
      </c>
    </row>
    <row r="20" spans="1:2" x14ac:dyDescent="0.2">
      <c r="A20" s="11" t="s">
        <v>38</v>
      </c>
      <c r="B20" s="12">
        <v>8</v>
      </c>
    </row>
    <row r="21" spans="1:2" x14ac:dyDescent="0.2">
      <c r="A21" s="11" t="s">
        <v>39</v>
      </c>
      <c r="B21" s="12">
        <v>9</v>
      </c>
    </row>
    <row r="22" spans="1:2" x14ac:dyDescent="0.2">
      <c r="A22" s="11" t="s">
        <v>40</v>
      </c>
      <c r="B22" s="12">
        <v>10</v>
      </c>
    </row>
    <row r="23" spans="1:2" x14ac:dyDescent="0.2">
      <c r="A23" s="11" t="s">
        <v>41</v>
      </c>
      <c r="B23" s="12">
        <v>11</v>
      </c>
    </row>
    <row r="24" spans="1:2" x14ac:dyDescent="0.2">
      <c r="A24" s="11" t="s">
        <v>42</v>
      </c>
      <c r="B24" s="14">
        <v>12</v>
      </c>
    </row>
  </sheetData>
  <pageMargins left="0.7" right="0.7" top="0.75" bottom="0.75" header="0.3" footer="0.3"/>
  <pageSetup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1FFD1"/>
  </sheetPr>
  <dimension ref="A1:J6"/>
  <sheetViews>
    <sheetView workbookViewId="0">
      <selection activeCell="B17" sqref="B17"/>
    </sheetView>
  </sheetViews>
  <sheetFormatPr defaultRowHeight="12.75" x14ac:dyDescent="0.2"/>
  <cols>
    <col min="1" max="1" width="48" customWidth="1"/>
  </cols>
  <sheetData>
    <row r="1" spans="1:10" ht="21" customHeight="1" x14ac:dyDescent="0.2">
      <c r="A1" s="230" t="s">
        <v>71</v>
      </c>
      <c r="B1" s="231"/>
      <c r="C1" s="231"/>
      <c r="D1" s="231"/>
      <c r="E1" s="231"/>
      <c r="F1" s="231"/>
      <c r="G1" s="231"/>
    </row>
    <row r="2" spans="1:10" ht="17.25" customHeight="1" x14ac:dyDescent="0.2">
      <c r="B2" s="236" t="s">
        <v>68</v>
      </c>
      <c r="C2" s="237"/>
      <c r="D2" s="237"/>
      <c r="E2" s="237"/>
      <c r="F2" s="237"/>
      <c r="G2" s="237"/>
    </row>
    <row r="3" spans="1:10" ht="18" customHeight="1" x14ac:dyDescent="0.2">
      <c r="A3" s="6" t="s">
        <v>49</v>
      </c>
      <c r="B3" s="227" t="s">
        <v>50</v>
      </c>
      <c r="C3" s="228"/>
      <c r="D3" s="228"/>
      <c r="E3" s="228"/>
      <c r="F3" s="228"/>
      <c r="G3" s="228"/>
    </row>
    <row r="4" spans="1:10" ht="18" customHeight="1" x14ac:dyDescent="0.2">
      <c r="A4" s="6" t="s">
        <v>4</v>
      </c>
      <c r="B4" s="226" t="s">
        <v>5</v>
      </c>
      <c r="C4" s="226"/>
      <c r="D4" s="226"/>
      <c r="E4" s="226"/>
      <c r="F4" s="226"/>
      <c r="G4" s="226"/>
      <c r="J4" s="9"/>
    </row>
    <row r="5" spans="1:10" ht="18" customHeight="1" x14ac:dyDescent="0.2">
      <c r="A5" s="6" t="s">
        <v>54</v>
      </c>
      <c r="B5" s="229" t="s">
        <v>55</v>
      </c>
      <c r="C5" s="229"/>
      <c r="D5" s="229"/>
      <c r="E5" s="229"/>
      <c r="F5" s="229"/>
      <c r="G5" s="229"/>
    </row>
    <row r="6" spans="1:10" ht="205.5" customHeight="1" x14ac:dyDescent="0.2">
      <c r="A6" s="232" t="s">
        <v>87</v>
      </c>
      <c r="B6" s="233"/>
      <c r="C6" s="233"/>
      <c r="D6" s="233"/>
      <c r="E6" s="234"/>
      <c r="F6" s="234"/>
      <c r="G6" s="235"/>
    </row>
  </sheetData>
  <sheetProtection formatCells="0" formatColumns="0" formatRows="0"/>
  <mergeCells count="6">
    <mergeCell ref="B4:G4"/>
    <mergeCell ref="B3:G3"/>
    <mergeCell ref="B5:G5"/>
    <mergeCell ref="A1:G1"/>
    <mergeCell ref="A6:G6"/>
    <mergeCell ref="B2:G2"/>
  </mergeCells>
  <pageMargins left="0.7" right="0.7" top="0.75" bottom="0.75" header="0.3" footer="0.3"/>
  <pageSetup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99B14-699E-48D1-83E7-2984F5B42077}">
  <sheetPr>
    <tabColor rgb="FFD1FFD1"/>
  </sheetPr>
  <dimension ref="A1:P31"/>
  <sheetViews>
    <sheetView workbookViewId="0">
      <selection activeCell="F3" sqref="F1:H1048576"/>
    </sheetView>
  </sheetViews>
  <sheetFormatPr defaultRowHeight="12.75" x14ac:dyDescent="0.2"/>
  <cols>
    <col min="1" max="1" width="34.42578125" customWidth="1"/>
    <col min="2" max="2" width="12.5703125" customWidth="1"/>
    <col min="3" max="3" width="11.5703125" customWidth="1"/>
    <col min="4" max="4" width="11.85546875" customWidth="1"/>
    <col min="5" max="5" width="22.28515625" customWidth="1"/>
    <col min="6" max="6" width="12" hidden="1" customWidth="1"/>
    <col min="7" max="7" width="11.85546875" hidden="1" customWidth="1"/>
    <col min="8" max="8" width="11.42578125" hidden="1" customWidth="1"/>
    <col min="9" max="9" width="12.85546875" customWidth="1"/>
    <col min="10" max="10" width="9.7109375" customWidth="1"/>
  </cols>
  <sheetData>
    <row r="1" spans="1:16" ht="19.5" customHeight="1" x14ac:dyDescent="0.2">
      <c r="A1" s="241" t="s">
        <v>70</v>
      </c>
      <c r="B1" s="242"/>
      <c r="C1" s="242"/>
      <c r="D1" s="242"/>
      <c r="E1" s="243"/>
      <c r="F1" s="243"/>
      <c r="G1" s="243"/>
      <c r="H1" s="243"/>
      <c r="I1" s="243"/>
    </row>
    <row r="2" spans="1:16" ht="21.95" customHeight="1" x14ac:dyDescent="0.2">
      <c r="A2" s="238" t="str">
        <f ca="1">IF(ABS( SUM(B3:INDIRECT(ADDRESS(ROW(batRowInsertMsg)-1,COLUMN(batColAmt)))))&lt;0.01,
"   ( warnings row… do not delete )",
"   WARNING:  Batch total is incorrect! …ADD MORE TRANSACTION ROWS?")</f>
        <v xml:space="preserve">   ( warnings row… do not delete )</v>
      </c>
      <c r="B2" s="239"/>
      <c r="C2" s="239"/>
      <c r="D2" s="239"/>
      <c r="E2" s="239"/>
      <c r="F2" s="239"/>
      <c r="G2" s="239"/>
      <c r="H2" s="240"/>
      <c r="I2" s="240"/>
    </row>
    <row r="3" spans="1:16" ht="14.25" customHeight="1" x14ac:dyDescent="0.2">
      <c r="A3" s="40" t="s">
        <v>56</v>
      </c>
      <c r="B3" s="39" t="s">
        <v>1</v>
      </c>
      <c r="C3" s="39" t="s">
        <v>0</v>
      </c>
      <c r="D3" s="39" t="s">
        <v>57</v>
      </c>
      <c r="E3" s="39" t="s">
        <v>77</v>
      </c>
      <c r="F3" s="130" t="s">
        <v>115</v>
      </c>
      <c r="G3" s="130" t="s">
        <v>116</v>
      </c>
      <c r="H3" s="130" t="s">
        <v>117</v>
      </c>
      <c r="I3" s="81"/>
      <c r="J3" s="247" t="s">
        <v>140</v>
      </c>
      <c r="K3" s="248"/>
      <c r="L3" s="248"/>
      <c r="M3" s="248"/>
      <c r="N3" s="248"/>
      <c r="O3" s="248"/>
      <c r="P3" s="248"/>
    </row>
    <row r="4" spans="1:16" x14ac:dyDescent="0.2">
      <c r="A4" s="85" t="str">
        <f>sbatDeprExpenseName</f>
        <v>Depreciation Expense</v>
      </c>
      <c r="B4" s="97">
        <f ca="1">ROUND(deprTotalToExport,2)</f>
        <v>23536.47</v>
      </c>
      <c r="C4" s="87">
        <f>deprDate</f>
        <v>42735</v>
      </c>
      <c r="D4" s="86" t="str">
        <f>sbatVendorName</f>
        <v>House</v>
      </c>
      <c r="E4" s="86" t="str">
        <f>"Depreciation, FY "&amp;deprYr</f>
        <v>Depreciation, FY 2016</v>
      </c>
      <c r="F4" s="88" t="s">
        <v>8</v>
      </c>
      <c r="G4" s="88" t="s">
        <v>8</v>
      </c>
      <c r="H4" s="88" t="s">
        <v>8</v>
      </c>
      <c r="I4" s="162" t="s">
        <v>141</v>
      </c>
      <c r="J4" s="163"/>
      <c r="K4" s="163"/>
      <c r="L4" s="163"/>
      <c r="M4" s="163"/>
      <c r="N4" s="163"/>
      <c r="O4" s="163"/>
      <c r="P4" s="164"/>
    </row>
    <row r="5" spans="1:16" s="145" customFormat="1" x14ac:dyDescent="0.2">
      <c r="A5" s="44" t="str">
        <f t="shared" ref="A5:A27" ca="1" si="0">IF($G5=TRUE,INDIRECT("'Asset List'!"&amp;ADDRESS($F5,COLUMN(colItemName)))&amp;sbatAppendName,"")</f>
        <v>Fx:Ma:Clark forklift 248:Accum Depr</v>
      </c>
      <c r="B5" s="45">
        <f ca="1">IF(AND($G5=TRUE,
ISNUMBER($H5)),$H5*-1,"")</f>
        <v>-6604.5</v>
      </c>
      <c r="C5" s="46">
        <f t="shared" ref="C5:C27" ca="1" si="1">IF($G5=TRUE,deprDate,"")</f>
        <v>42735</v>
      </c>
      <c r="D5" s="47" t="str">
        <f t="shared" ref="D5:D27" ca="1" si="2">IF($G5=TRUE,sbatVendorName,"")</f>
        <v>House</v>
      </c>
      <c r="E5" s="78" t="str">
        <f t="shared" ref="E5:E27" ca="1" si="3">IF($G5=TRUE,"Depreciation, FY "&amp;deprYr,"")</f>
        <v>Depreciation, FY 2016</v>
      </c>
      <c r="F5" s="42">
        <f t="shared" ref="F5:F27" si="4">ROW(deprTableStart)+2+ROW()-(ROW(batHeaderRow)+2)</f>
        <v>6</v>
      </c>
      <c r="G5" s="101" t="b">
        <f t="shared" ref="G5:G27" ca="1" si="5">AND(
INDIRECT("'Asset List'!"&amp;ADDRESS($F5,COLUMN(colDeprToExport)))&gt;0,
$F5&lt;ROW(deprTotalToExport)
)</f>
        <v>1</v>
      </c>
      <c r="H5" s="80">
        <f t="shared" ref="H5:H27" ca="1" si="6">INDIRECT("'Asset List'!"&amp;ADDRESS($F5,COLUMN(colDeprForFY)))</f>
        <v>6604.5</v>
      </c>
      <c r="I5" s="165" t="s">
        <v>93</v>
      </c>
      <c r="J5" s="146"/>
    </row>
    <row r="6" spans="1:16" s="22" customFormat="1" x14ac:dyDescent="0.2">
      <c r="A6" s="44" t="str">
        <f t="shared" ca="1" si="0"/>
        <v>Fx:Ma:Dodge 3500 pickup ___:Accum Depr</v>
      </c>
      <c r="B6" s="45">
        <f t="shared" ref="B6:B27" ca="1" si="7">IF(AND($G6=TRUE,
ISNUMBER($H6)),$H6*-1,"")</f>
        <v>-14598.64</v>
      </c>
      <c r="C6" s="48">
        <f t="shared" ca="1" si="1"/>
        <v>42735</v>
      </c>
      <c r="D6" s="49" t="str">
        <f t="shared" ca="1" si="2"/>
        <v>House</v>
      </c>
      <c r="E6" s="79" t="str">
        <f t="shared" ca="1" si="3"/>
        <v>Depreciation, FY 2016</v>
      </c>
      <c r="F6" s="42">
        <f t="shared" si="4"/>
        <v>7</v>
      </c>
      <c r="G6" s="101" t="b">
        <f t="shared" ca="1" si="5"/>
        <v>1</v>
      </c>
      <c r="H6" s="80">
        <f t="shared" ca="1" si="6"/>
        <v>14598.64</v>
      </c>
      <c r="I6" s="167" t="s">
        <v>138</v>
      </c>
      <c r="J6" s="146"/>
    </row>
    <row r="7" spans="1:16" x14ac:dyDescent="0.2">
      <c r="A7" s="44" t="str">
        <f t="shared" ca="1" si="0"/>
        <v>Fx:Ma:GCI bulk mixer 264:Accum Depr</v>
      </c>
      <c r="B7" s="45">
        <f t="shared" ca="1" si="7"/>
        <v>-2333.33</v>
      </c>
      <c r="C7" s="46">
        <f t="shared" ca="1" si="1"/>
        <v>42735</v>
      </c>
      <c r="D7" s="47" t="str">
        <f t="shared" ca="1" si="2"/>
        <v>House</v>
      </c>
      <c r="E7" s="78" t="str">
        <f t="shared" ca="1" si="3"/>
        <v>Depreciation, FY 2016</v>
      </c>
      <c r="F7" s="42">
        <f t="shared" si="4"/>
        <v>8</v>
      </c>
      <c r="G7" s="101" t="b">
        <f t="shared" ca="1" si="5"/>
        <v>1</v>
      </c>
      <c r="H7" s="80">
        <f t="shared" ca="1" si="6"/>
        <v>2333.33</v>
      </c>
      <c r="I7" s="166" t="s">
        <v>94</v>
      </c>
      <c r="J7" s="8"/>
    </row>
    <row r="8" spans="1:16" x14ac:dyDescent="0.2">
      <c r="A8" s="44" t="str">
        <f t="shared" ca="1" si="0"/>
        <v/>
      </c>
      <c r="B8" s="45" t="str">
        <f t="shared" ca="1" si="7"/>
        <v/>
      </c>
      <c r="C8" s="48" t="str">
        <f t="shared" ca="1" si="1"/>
        <v/>
      </c>
      <c r="D8" s="49" t="str">
        <f t="shared" ca="1" si="2"/>
        <v/>
      </c>
      <c r="E8" s="79" t="str">
        <f t="shared" ca="1" si="3"/>
        <v/>
      </c>
      <c r="F8" s="42">
        <f t="shared" si="4"/>
        <v>9</v>
      </c>
      <c r="G8" s="101" t="b">
        <f t="shared" ca="1" si="5"/>
        <v>0</v>
      </c>
      <c r="H8" s="80" t="str">
        <f t="shared" ca="1" si="6"/>
        <v xml:space="preserve"> - </v>
      </c>
      <c r="I8" s="167" t="s">
        <v>136</v>
      </c>
      <c r="J8" s="8"/>
    </row>
    <row r="9" spans="1:16" x14ac:dyDescent="0.2">
      <c r="A9" s="44" t="str">
        <f t="shared" ca="1" si="0"/>
        <v/>
      </c>
      <c r="B9" s="45" t="str">
        <f t="shared" ca="1" si="7"/>
        <v/>
      </c>
      <c r="C9" s="48" t="str">
        <f t="shared" ca="1" si="1"/>
        <v/>
      </c>
      <c r="D9" s="49" t="str">
        <f t="shared" ca="1" si="2"/>
        <v/>
      </c>
      <c r="E9" s="79" t="str">
        <f t="shared" ca="1" si="3"/>
        <v/>
      </c>
      <c r="F9" s="42">
        <f t="shared" si="4"/>
        <v>10</v>
      </c>
      <c r="G9" s="101" t="b">
        <f t="shared" ca="1" si="5"/>
        <v>0</v>
      </c>
      <c r="H9" s="80" t="str">
        <f t="shared" ca="1" si="6"/>
        <v xml:space="preserve"> - </v>
      </c>
      <c r="I9" s="167" t="s">
        <v>137</v>
      </c>
      <c r="J9" s="8"/>
    </row>
    <row r="10" spans="1:16" x14ac:dyDescent="0.2">
      <c r="A10" s="44" t="str">
        <f t="shared" ca="1" si="0"/>
        <v/>
      </c>
      <c r="B10" s="45" t="str">
        <f t="shared" ca="1" si="7"/>
        <v/>
      </c>
      <c r="C10" s="48" t="str">
        <f t="shared" ca="1" si="1"/>
        <v/>
      </c>
      <c r="D10" s="49" t="str">
        <f t="shared" ca="1" si="2"/>
        <v/>
      </c>
      <c r="E10" s="79" t="str">
        <f t="shared" ca="1" si="3"/>
        <v/>
      </c>
      <c r="F10" s="42">
        <f t="shared" si="4"/>
        <v>11</v>
      </c>
      <c r="G10" s="101" t="b">
        <f t="shared" ca="1" si="5"/>
        <v>0</v>
      </c>
      <c r="H10" s="80">
        <f t="shared" ca="1" si="6"/>
        <v>23536.47</v>
      </c>
      <c r="I10" s="167" t="s">
        <v>138</v>
      </c>
      <c r="J10" s="8"/>
    </row>
    <row r="11" spans="1:16" x14ac:dyDescent="0.2">
      <c r="A11" s="44" t="str">
        <f t="shared" ca="1" si="0"/>
        <v/>
      </c>
      <c r="B11" s="45" t="str">
        <f t="shared" ca="1" si="7"/>
        <v/>
      </c>
      <c r="C11" s="48" t="str">
        <f t="shared" ca="1" si="1"/>
        <v/>
      </c>
      <c r="D11" s="49" t="str">
        <f t="shared" ca="1" si="2"/>
        <v/>
      </c>
      <c r="E11" s="79" t="str">
        <f t="shared" ca="1" si="3"/>
        <v/>
      </c>
      <c r="F11" s="42">
        <f t="shared" si="4"/>
        <v>12</v>
      </c>
      <c r="G11" s="101" t="b">
        <f t="shared" ca="1" si="5"/>
        <v>0</v>
      </c>
      <c r="H11" s="80">
        <f t="shared" ca="1" si="6"/>
        <v>0</v>
      </c>
      <c r="I11" s="168"/>
      <c r="J11" s="8"/>
    </row>
    <row r="12" spans="1:16" x14ac:dyDescent="0.2">
      <c r="A12" s="44" t="str">
        <f t="shared" ca="1" si="0"/>
        <v/>
      </c>
      <c r="B12" s="45" t="str">
        <f t="shared" ca="1" si="7"/>
        <v/>
      </c>
      <c r="C12" s="48" t="str">
        <f t="shared" ca="1" si="1"/>
        <v/>
      </c>
      <c r="D12" s="49" t="str">
        <f t="shared" ca="1" si="2"/>
        <v/>
      </c>
      <c r="E12" s="79" t="str">
        <f t="shared" ca="1" si="3"/>
        <v/>
      </c>
      <c r="F12" s="42">
        <f t="shared" si="4"/>
        <v>13</v>
      </c>
      <c r="G12" s="101" t="b">
        <f t="shared" ca="1" si="5"/>
        <v>0</v>
      </c>
      <c r="H12" s="80">
        <f t="shared" ca="1" si="6"/>
        <v>0</v>
      </c>
      <c r="I12" s="168"/>
      <c r="J12" s="8"/>
    </row>
    <row r="13" spans="1:16" x14ac:dyDescent="0.2">
      <c r="A13" s="44" t="str">
        <f t="shared" ca="1" si="0"/>
        <v/>
      </c>
      <c r="B13" s="45" t="str">
        <f t="shared" ca="1" si="7"/>
        <v/>
      </c>
      <c r="C13" s="48" t="str">
        <f t="shared" ca="1" si="1"/>
        <v/>
      </c>
      <c r="D13" s="49" t="str">
        <f t="shared" ca="1" si="2"/>
        <v/>
      </c>
      <c r="E13" s="79" t="str">
        <f t="shared" ca="1" si="3"/>
        <v/>
      </c>
      <c r="F13" s="42">
        <f t="shared" si="4"/>
        <v>14</v>
      </c>
      <c r="G13" s="101" t="b">
        <f t="shared" ca="1" si="5"/>
        <v>0</v>
      </c>
      <c r="H13" s="80">
        <f t="shared" ca="1" si="6"/>
        <v>0</v>
      </c>
      <c r="I13" s="168"/>
      <c r="J13" s="8"/>
    </row>
    <row r="14" spans="1:16" x14ac:dyDescent="0.2">
      <c r="A14" s="44" t="str">
        <f t="shared" ca="1" si="0"/>
        <v/>
      </c>
      <c r="B14" s="45" t="str">
        <f t="shared" ca="1" si="7"/>
        <v/>
      </c>
      <c r="C14" s="48" t="str">
        <f t="shared" ca="1" si="1"/>
        <v/>
      </c>
      <c r="D14" s="49" t="str">
        <f t="shared" ca="1" si="2"/>
        <v/>
      </c>
      <c r="E14" s="79" t="str">
        <f t="shared" ca="1" si="3"/>
        <v/>
      </c>
      <c r="F14" s="42">
        <f t="shared" si="4"/>
        <v>15</v>
      </c>
      <c r="G14" s="101" t="b">
        <f t="shared" ca="1" si="5"/>
        <v>0</v>
      </c>
      <c r="H14" s="80">
        <f t="shared" ca="1" si="6"/>
        <v>0</v>
      </c>
      <c r="I14" s="167"/>
    </row>
    <row r="15" spans="1:16" x14ac:dyDescent="0.2">
      <c r="A15" s="44" t="str">
        <f t="shared" ca="1" si="0"/>
        <v/>
      </c>
      <c r="B15" s="45" t="str">
        <f t="shared" ca="1" si="7"/>
        <v/>
      </c>
      <c r="C15" s="48" t="str">
        <f t="shared" ca="1" si="1"/>
        <v/>
      </c>
      <c r="D15" s="49" t="str">
        <f t="shared" ca="1" si="2"/>
        <v/>
      </c>
      <c r="E15" s="79" t="str">
        <f t="shared" ca="1" si="3"/>
        <v/>
      </c>
      <c r="F15" s="42">
        <f t="shared" si="4"/>
        <v>16</v>
      </c>
      <c r="G15" s="101" t="b">
        <f t="shared" ca="1" si="5"/>
        <v>0</v>
      </c>
      <c r="H15" s="80">
        <f t="shared" ca="1" si="6"/>
        <v>0</v>
      </c>
      <c r="I15" s="169"/>
    </row>
    <row r="16" spans="1:16" x14ac:dyDescent="0.2">
      <c r="A16" s="44" t="str">
        <f t="shared" ca="1" si="0"/>
        <v/>
      </c>
      <c r="B16" s="45" t="str">
        <f t="shared" ca="1" si="7"/>
        <v/>
      </c>
      <c r="C16" s="48" t="str">
        <f t="shared" ca="1" si="1"/>
        <v/>
      </c>
      <c r="D16" s="49" t="str">
        <f t="shared" ca="1" si="2"/>
        <v/>
      </c>
      <c r="E16" s="79" t="str">
        <f t="shared" ca="1" si="3"/>
        <v/>
      </c>
      <c r="F16" s="42">
        <f t="shared" si="4"/>
        <v>17</v>
      </c>
      <c r="G16" s="101" t="b">
        <f t="shared" ca="1" si="5"/>
        <v>0</v>
      </c>
      <c r="H16" s="80">
        <f t="shared" ca="1" si="6"/>
        <v>0</v>
      </c>
      <c r="I16" s="169"/>
    </row>
    <row r="17" spans="1:10" x14ac:dyDescent="0.2">
      <c r="A17" s="44" t="str">
        <f t="shared" ca="1" si="0"/>
        <v/>
      </c>
      <c r="B17" s="45" t="str">
        <f t="shared" ca="1" si="7"/>
        <v/>
      </c>
      <c r="C17" s="48" t="str">
        <f t="shared" ca="1" si="1"/>
        <v/>
      </c>
      <c r="D17" s="49" t="str">
        <f t="shared" ca="1" si="2"/>
        <v/>
      </c>
      <c r="E17" s="79" t="str">
        <f t="shared" ca="1" si="3"/>
        <v/>
      </c>
      <c r="F17" s="42">
        <f t="shared" si="4"/>
        <v>18</v>
      </c>
      <c r="G17" s="101" t="b">
        <f t="shared" ca="1" si="5"/>
        <v>0</v>
      </c>
      <c r="H17" s="80">
        <f t="shared" ca="1" si="6"/>
        <v>0</v>
      </c>
      <c r="I17" s="169"/>
    </row>
    <row r="18" spans="1:10" x14ac:dyDescent="0.2">
      <c r="A18" s="44" t="str">
        <f t="shared" ca="1" si="0"/>
        <v/>
      </c>
      <c r="B18" s="45" t="str">
        <f t="shared" ca="1" si="7"/>
        <v/>
      </c>
      <c r="C18" s="48" t="str">
        <f t="shared" ca="1" si="1"/>
        <v/>
      </c>
      <c r="D18" s="49" t="str">
        <f t="shared" ca="1" si="2"/>
        <v/>
      </c>
      <c r="E18" s="79" t="str">
        <f t="shared" ca="1" si="3"/>
        <v/>
      </c>
      <c r="F18" s="42">
        <f t="shared" si="4"/>
        <v>19</v>
      </c>
      <c r="G18" s="101" t="b">
        <f t="shared" ca="1" si="5"/>
        <v>0</v>
      </c>
      <c r="H18" s="80">
        <f t="shared" ca="1" si="6"/>
        <v>0</v>
      </c>
      <c r="I18" s="169"/>
    </row>
    <row r="19" spans="1:10" x14ac:dyDescent="0.2">
      <c r="A19" s="44" t="str">
        <f t="shared" ca="1" si="0"/>
        <v/>
      </c>
      <c r="B19" s="45" t="str">
        <f t="shared" ca="1" si="7"/>
        <v/>
      </c>
      <c r="C19" s="48" t="str">
        <f t="shared" ca="1" si="1"/>
        <v/>
      </c>
      <c r="D19" s="49" t="str">
        <f t="shared" ca="1" si="2"/>
        <v/>
      </c>
      <c r="E19" s="79" t="str">
        <f t="shared" ca="1" si="3"/>
        <v/>
      </c>
      <c r="F19" s="42">
        <f t="shared" si="4"/>
        <v>20</v>
      </c>
      <c r="G19" s="101" t="b">
        <f t="shared" ca="1" si="5"/>
        <v>0</v>
      </c>
      <c r="H19" s="80">
        <f t="shared" ca="1" si="6"/>
        <v>0</v>
      </c>
      <c r="I19" s="169"/>
    </row>
    <row r="20" spans="1:10" x14ac:dyDescent="0.2">
      <c r="A20" s="44" t="str">
        <f t="shared" ca="1" si="0"/>
        <v/>
      </c>
      <c r="B20" s="45" t="str">
        <f t="shared" ca="1" si="7"/>
        <v/>
      </c>
      <c r="C20" s="50" t="str">
        <f t="shared" ca="1" si="1"/>
        <v/>
      </c>
      <c r="D20" s="51" t="str">
        <f t="shared" ca="1" si="2"/>
        <v/>
      </c>
      <c r="E20" s="82" t="str">
        <f t="shared" ca="1" si="3"/>
        <v/>
      </c>
      <c r="F20" s="42">
        <f t="shared" si="4"/>
        <v>21</v>
      </c>
      <c r="G20" s="101" t="b">
        <f t="shared" ca="1" si="5"/>
        <v>0</v>
      </c>
      <c r="H20" s="80">
        <f t="shared" ca="1" si="6"/>
        <v>0</v>
      </c>
      <c r="I20" s="170"/>
    </row>
    <row r="21" spans="1:10" x14ac:dyDescent="0.2">
      <c r="A21" s="44" t="str">
        <f t="shared" ca="1" si="0"/>
        <v/>
      </c>
      <c r="B21" s="45" t="str">
        <f t="shared" ca="1" si="7"/>
        <v/>
      </c>
      <c r="C21" s="50" t="str">
        <f t="shared" ca="1" si="1"/>
        <v/>
      </c>
      <c r="D21" s="51" t="str">
        <f t="shared" ca="1" si="2"/>
        <v/>
      </c>
      <c r="E21" s="82" t="str">
        <f t="shared" ca="1" si="3"/>
        <v/>
      </c>
      <c r="F21" s="42">
        <f t="shared" si="4"/>
        <v>22</v>
      </c>
      <c r="G21" s="101" t="b">
        <f t="shared" ca="1" si="5"/>
        <v>0</v>
      </c>
      <c r="H21" s="80">
        <f t="shared" ca="1" si="6"/>
        <v>0</v>
      </c>
      <c r="I21" s="170"/>
    </row>
    <row r="22" spans="1:10" x14ac:dyDescent="0.2">
      <c r="A22" s="44" t="str">
        <f t="shared" ca="1" si="0"/>
        <v/>
      </c>
      <c r="B22" s="45" t="str">
        <f t="shared" ca="1" si="7"/>
        <v/>
      </c>
      <c r="C22" s="50" t="str">
        <f t="shared" ca="1" si="1"/>
        <v/>
      </c>
      <c r="D22" s="51" t="str">
        <f t="shared" ca="1" si="2"/>
        <v/>
      </c>
      <c r="E22" s="82" t="str">
        <f t="shared" ca="1" si="3"/>
        <v/>
      </c>
      <c r="F22" s="42">
        <f t="shared" si="4"/>
        <v>23</v>
      </c>
      <c r="G22" s="101" t="b">
        <f t="shared" ca="1" si="5"/>
        <v>0</v>
      </c>
      <c r="H22" s="80">
        <f t="shared" ca="1" si="6"/>
        <v>0</v>
      </c>
      <c r="I22" s="170"/>
    </row>
    <row r="23" spans="1:10" x14ac:dyDescent="0.2">
      <c r="A23" s="44" t="str">
        <f t="shared" ca="1" si="0"/>
        <v/>
      </c>
      <c r="B23" s="45" t="str">
        <f t="shared" ca="1" si="7"/>
        <v/>
      </c>
      <c r="C23" s="50" t="str">
        <f t="shared" ca="1" si="1"/>
        <v/>
      </c>
      <c r="D23" s="51" t="str">
        <f t="shared" ca="1" si="2"/>
        <v/>
      </c>
      <c r="E23" s="82" t="str">
        <f t="shared" ca="1" si="3"/>
        <v/>
      </c>
      <c r="F23" s="42">
        <f t="shared" si="4"/>
        <v>24</v>
      </c>
      <c r="G23" s="101" t="b">
        <f t="shared" ca="1" si="5"/>
        <v>0</v>
      </c>
      <c r="H23" s="80">
        <f t="shared" ca="1" si="6"/>
        <v>0</v>
      </c>
      <c r="I23" s="170"/>
    </row>
    <row r="24" spans="1:10" x14ac:dyDescent="0.2">
      <c r="A24" s="44" t="str">
        <f t="shared" ca="1" si="0"/>
        <v/>
      </c>
      <c r="B24" s="45" t="str">
        <f t="shared" ca="1" si="7"/>
        <v/>
      </c>
      <c r="C24" s="50" t="str">
        <f t="shared" ca="1" si="1"/>
        <v/>
      </c>
      <c r="D24" s="51" t="str">
        <f t="shared" ca="1" si="2"/>
        <v/>
      </c>
      <c r="E24" s="82" t="str">
        <f t="shared" ca="1" si="3"/>
        <v/>
      </c>
      <c r="F24" s="42">
        <f t="shared" si="4"/>
        <v>25</v>
      </c>
      <c r="G24" s="101" t="b">
        <f t="shared" ca="1" si="5"/>
        <v>0</v>
      </c>
      <c r="H24" s="80">
        <f t="shared" ca="1" si="6"/>
        <v>0</v>
      </c>
      <c r="I24" s="170"/>
    </row>
    <row r="25" spans="1:10" x14ac:dyDescent="0.2">
      <c r="A25" s="44" t="str">
        <f t="shared" ca="1" si="0"/>
        <v/>
      </c>
      <c r="B25" s="45" t="str">
        <f t="shared" ca="1" si="7"/>
        <v/>
      </c>
      <c r="C25" s="50" t="str">
        <f t="shared" ca="1" si="1"/>
        <v/>
      </c>
      <c r="D25" s="51" t="str">
        <f t="shared" ca="1" si="2"/>
        <v/>
      </c>
      <c r="E25" s="82" t="str">
        <f t="shared" ca="1" si="3"/>
        <v/>
      </c>
      <c r="F25" s="42">
        <f t="shared" si="4"/>
        <v>26</v>
      </c>
      <c r="G25" s="101" t="b">
        <f t="shared" ca="1" si="5"/>
        <v>0</v>
      </c>
      <c r="H25" s="80">
        <f t="shared" ca="1" si="6"/>
        <v>0</v>
      </c>
      <c r="I25" s="170"/>
    </row>
    <row r="26" spans="1:10" x14ac:dyDescent="0.2">
      <c r="A26" s="44" t="str">
        <f t="shared" ca="1" si="0"/>
        <v/>
      </c>
      <c r="B26" s="45" t="str">
        <f t="shared" ca="1" si="7"/>
        <v/>
      </c>
      <c r="C26" s="50" t="str">
        <f t="shared" ca="1" si="1"/>
        <v/>
      </c>
      <c r="D26" s="51" t="str">
        <f t="shared" ca="1" si="2"/>
        <v/>
      </c>
      <c r="E26" s="82" t="str">
        <f t="shared" ca="1" si="3"/>
        <v/>
      </c>
      <c r="F26" s="42">
        <f t="shared" si="4"/>
        <v>27</v>
      </c>
      <c r="G26" s="101" t="b">
        <f t="shared" ca="1" si="5"/>
        <v>0</v>
      </c>
      <c r="H26" s="80">
        <f t="shared" ca="1" si="6"/>
        <v>0</v>
      </c>
      <c r="I26" s="170"/>
    </row>
    <row r="27" spans="1:10" ht="13.5" thickBot="1" x14ac:dyDescent="0.25">
      <c r="A27" s="44" t="str">
        <f t="shared" ca="1" si="0"/>
        <v/>
      </c>
      <c r="B27" s="45" t="str">
        <f t="shared" ca="1" si="7"/>
        <v/>
      </c>
      <c r="C27" s="50" t="str">
        <f t="shared" ca="1" si="1"/>
        <v/>
      </c>
      <c r="D27" s="51" t="str">
        <f t="shared" ca="1" si="2"/>
        <v/>
      </c>
      <c r="E27" s="82" t="str">
        <f t="shared" ca="1" si="3"/>
        <v/>
      </c>
      <c r="F27" s="42">
        <f t="shared" si="4"/>
        <v>28</v>
      </c>
      <c r="G27" s="101" t="b">
        <f t="shared" ca="1" si="5"/>
        <v>0</v>
      </c>
      <c r="H27" s="80">
        <f t="shared" ca="1" si="6"/>
        <v>0</v>
      </c>
      <c r="I27" s="170"/>
    </row>
    <row r="28" spans="1:10" s="65" customFormat="1" ht="36" customHeight="1" thickTop="1" x14ac:dyDescent="0.2">
      <c r="A28" s="244" t="s">
        <v>135</v>
      </c>
      <c r="B28" s="245"/>
      <c r="C28" s="245"/>
      <c r="D28" s="245"/>
      <c r="E28" s="246"/>
      <c r="F28" s="131"/>
      <c r="G28" s="132"/>
      <c r="H28" s="133">
        <v>0</v>
      </c>
      <c r="I28" s="131"/>
      <c r="J28" s="134"/>
    </row>
    <row r="29" spans="1:10" x14ac:dyDescent="0.2">
      <c r="A29" s="2"/>
      <c r="B29" s="76"/>
      <c r="D29" s="21"/>
      <c r="E29" s="21"/>
      <c r="F29" s="1"/>
      <c r="J29" s="84"/>
    </row>
    <row r="31" spans="1:10" x14ac:dyDescent="0.2">
      <c r="B31" s="89"/>
    </row>
  </sheetData>
  <mergeCells count="4">
    <mergeCell ref="A2:I2"/>
    <mergeCell ref="A1:I1"/>
    <mergeCell ref="A28:E28"/>
    <mergeCell ref="J3:P3"/>
  </mergeCells>
  <conditionalFormatting sqref="A4:I28">
    <cfRule type="expression" dxfId="2" priority="1">
      <formula>INDIRECT(ADDRESS(ROW(),COLUMN(batColDeprForFY)))=""</formula>
    </cfRule>
  </conditionalFormatting>
  <pageMargins left="0.7" right="0.7" top="0.75" bottom="0.75" header="0.3" footer="0.3"/>
  <pageSetup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E75"/>
  </sheetPr>
  <dimension ref="A1:G8"/>
  <sheetViews>
    <sheetView workbookViewId="0">
      <selection activeCell="B7" sqref="B7:G7"/>
    </sheetView>
  </sheetViews>
  <sheetFormatPr defaultRowHeight="12.75" x14ac:dyDescent="0.2"/>
  <cols>
    <col min="1" max="1" width="47.42578125" customWidth="1"/>
  </cols>
  <sheetData>
    <row r="1" spans="1:7" ht="22.5" customHeight="1" x14ac:dyDescent="0.2">
      <c r="A1" s="251" t="s">
        <v>72</v>
      </c>
      <c r="B1" s="252"/>
      <c r="C1" s="252"/>
      <c r="D1" s="252"/>
      <c r="E1" s="252"/>
      <c r="F1" s="252"/>
      <c r="G1" s="252"/>
    </row>
    <row r="2" spans="1:7" ht="18" customHeight="1" x14ac:dyDescent="0.2">
      <c r="B2" s="236" t="s">
        <v>68</v>
      </c>
      <c r="C2" s="237"/>
      <c r="D2" s="237"/>
      <c r="E2" s="237"/>
      <c r="F2" s="237"/>
      <c r="G2" s="237"/>
    </row>
    <row r="3" spans="1:7" ht="18" customHeight="1" x14ac:dyDescent="0.2">
      <c r="A3" s="100" t="s">
        <v>49</v>
      </c>
      <c r="B3" s="253" t="s">
        <v>50</v>
      </c>
      <c r="C3" s="254"/>
      <c r="D3" s="254"/>
      <c r="E3" s="254"/>
      <c r="F3" s="254"/>
      <c r="G3" s="254"/>
    </row>
    <row r="4" spans="1:7" ht="18" customHeight="1" x14ac:dyDescent="0.2">
      <c r="A4" s="100" t="s">
        <v>4</v>
      </c>
      <c r="B4" s="250" t="s">
        <v>5</v>
      </c>
      <c r="C4" s="250"/>
      <c r="D4" s="250"/>
      <c r="E4" s="250"/>
      <c r="F4" s="250"/>
      <c r="G4" s="250"/>
    </row>
    <row r="5" spans="1:7" ht="18" customHeight="1" x14ac:dyDescent="0.2">
      <c r="A5" s="100" t="s">
        <v>83</v>
      </c>
      <c r="B5" s="250" t="s">
        <v>84</v>
      </c>
      <c r="C5" s="250"/>
      <c r="D5" s="250"/>
      <c r="E5" s="250"/>
      <c r="F5" s="250"/>
      <c r="G5" s="250"/>
    </row>
    <row r="6" spans="1:7" ht="18" customHeight="1" x14ac:dyDescent="0.2">
      <c r="A6" s="100" t="s">
        <v>81</v>
      </c>
      <c r="B6" s="255" t="s">
        <v>55</v>
      </c>
      <c r="C6" s="255"/>
      <c r="D6" s="255"/>
      <c r="E6" s="255"/>
      <c r="F6" s="255"/>
      <c r="G6" s="255"/>
    </row>
    <row r="7" spans="1:7" ht="18" customHeight="1" x14ac:dyDescent="0.2">
      <c r="A7" s="100" t="s">
        <v>82</v>
      </c>
      <c r="B7" s="249">
        <v>1234</v>
      </c>
      <c r="C7" s="249"/>
      <c r="D7" s="249"/>
      <c r="E7" s="249"/>
      <c r="F7" s="249"/>
      <c r="G7" s="249"/>
    </row>
    <row r="8" spans="1:7" ht="241.5" customHeight="1" x14ac:dyDescent="0.2">
      <c r="A8" s="232" t="s">
        <v>95</v>
      </c>
      <c r="B8" s="233"/>
      <c r="C8" s="233"/>
      <c r="D8" s="233"/>
      <c r="E8" s="234"/>
      <c r="F8" s="234"/>
      <c r="G8" s="235"/>
    </row>
  </sheetData>
  <mergeCells count="8">
    <mergeCell ref="A8:G8"/>
    <mergeCell ref="B7:G7"/>
    <mergeCell ref="B5:G5"/>
    <mergeCell ref="A1:G1"/>
    <mergeCell ref="B2:G2"/>
    <mergeCell ref="B3:G3"/>
    <mergeCell ref="B4:G4"/>
    <mergeCell ref="B6:G6"/>
  </mergeCells>
  <pageMargins left="0.7" right="0.7" top="0.75" bottom="0.75" header="0.3" footer="0.3"/>
  <pageSetup orientation="portrait"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1358C-5D52-49DA-8EEC-6B9613D2EF5F}">
  <sheetPr>
    <tabColor rgb="FFFFDE75"/>
  </sheetPr>
  <dimension ref="A1:U22"/>
  <sheetViews>
    <sheetView workbookViewId="0">
      <selection activeCell="A22" sqref="A22:I22"/>
    </sheetView>
  </sheetViews>
  <sheetFormatPr defaultRowHeight="12.75" x14ac:dyDescent="0.2"/>
  <cols>
    <col min="1" max="1" width="11.7109375" customWidth="1"/>
    <col min="2" max="2" width="7.5703125" customWidth="1"/>
    <col min="3" max="3" width="11.42578125" customWidth="1"/>
    <col min="4" max="4" width="11.140625" customWidth="1"/>
    <col min="5" max="5" width="27.7109375" customWidth="1"/>
    <col min="6" max="6" width="37.140625" customWidth="1"/>
    <col min="7" max="7" width="5.85546875" customWidth="1"/>
    <col min="8" max="8" width="12" customWidth="1"/>
    <col min="9" max="9" width="10.140625" customWidth="1"/>
    <col min="10" max="10" width="12" hidden="1" customWidth="1"/>
    <col min="11" max="11" width="11.140625" hidden="1" customWidth="1"/>
    <col min="12" max="12" width="10.7109375" hidden="1" customWidth="1"/>
    <col min="13" max="13" width="12.5703125" customWidth="1"/>
  </cols>
  <sheetData>
    <row r="1" spans="1:21" ht="29.25" customHeight="1" x14ac:dyDescent="0.2">
      <c r="A1" s="94" t="s">
        <v>73</v>
      </c>
      <c r="B1" s="93" t="s">
        <v>74</v>
      </c>
      <c r="C1" s="94" t="s">
        <v>75</v>
      </c>
      <c r="D1" s="93" t="s">
        <v>76</v>
      </c>
      <c r="E1" s="93" t="s">
        <v>77</v>
      </c>
      <c r="F1" s="93" t="s">
        <v>78</v>
      </c>
      <c r="G1" s="94" t="s">
        <v>79</v>
      </c>
      <c r="H1" s="93" t="s">
        <v>80</v>
      </c>
      <c r="I1" s="94" t="s">
        <v>86</v>
      </c>
      <c r="J1" s="130" t="s">
        <v>115</v>
      </c>
      <c r="K1" s="130" t="s">
        <v>116</v>
      </c>
      <c r="L1" s="130" t="s">
        <v>117</v>
      </c>
      <c r="M1" s="81"/>
    </row>
    <row r="2" spans="1:21" ht="13.7" customHeight="1" x14ac:dyDescent="0.2">
      <c r="A2" s="95" t="str">
        <f>stpCheckingAcctName</f>
        <v>CLEARING</v>
      </c>
      <c r="B2" s="86" t="str">
        <f>stpVendorName</f>
        <v>House</v>
      </c>
      <c r="C2" s="87">
        <f>deprDate</f>
        <v>42735</v>
      </c>
      <c r="D2" s="86">
        <f>stpCheckNumber</f>
        <v>1234</v>
      </c>
      <c r="E2" s="86" t="str">
        <f>"Total depreciation expense, FY "&amp;deprYr</f>
        <v>Total depreciation expense, FY 2016</v>
      </c>
      <c r="F2" s="86" t="str">
        <f>stpDeprExpenseName</f>
        <v>Depreciation Expense</v>
      </c>
      <c r="G2" s="86">
        <v>1</v>
      </c>
      <c r="H2" s="86" t="str">
        <f>"Depreciation, FY "&amp;deprYr</f>
        <v>Depreciation, FY 2016</v>
      </c>
      <c r="I2" s="97">
        <f ca="1">deprTotalToExport</f>
        <v>23536.47</v>
      </c>
      <c r="J2" s="88" t="s">
        <v>8</v>
      </c>
      <c r="K2" s="88" t="s">
        <v>8</v>
      </c>
      <c r="L2" s="88" t="s">
        <v>8</v>
      </c>
      <c r="M2" s="162" t="s">
        <v>133</v>
      </c>
      <c r="N2" s="163"/>
      <c r="O2" s="163"/>
      <c r="P2" s="163"/>
      <c r="Q2" s="163"/>
      <c r="R2" s="164"/>
      <c r="S2" s="146"/>
      <c r="T2" s="146"/>
      <c r="U2" s="146"/>
    </row>
    <row r="3" spans="1:21" s="145" customFormat="1" x14ac:dyDescent="0.2">
      <c r="A3" s="98" t="str">
        <f t="shared" ref="A3:A20" ca="1" si="0">IF($K3=TRUE,stpCheckingAcctName,"")</f>
        <v>CLEARING</v>
      </c>
      <c r="B3" s="98" t="str">
        <f t="shared" ref="B3:B20" ca="1" si="1">IF($K3=TRUE,stpVendorName,"")</f>
        <v>House</v>
      </c>
      <c r="C3" s="46">
        <f t="shared" ref="C3:C20" ca="1" si="2">IF($K3=TRUE,deprDate,"")</f>
        <v>42735</v>
      </c>
      <c r="D3" s="99">
        <f t="shared" ref="D3:D20" ca="1" si="3">IF($K3=TRUE,stpCheckNumber,"")</f>
        <v>1234</v>
      </c>
      <c r="E3" s="98" t="str">
        <f t="shared" ref="E3:E20" ca="1" si="4">IF($K3=TRUE,"Depreciation expense, FY "&amp;deprYr,"")</f>
        <v>Depreciation expense, FY 2016</v>
      </c>
      <c r="F3" s="98" t="str">
        <f t="shared" ref="F3:F20" ca="1" si="5">IF($K3=TRUE,INDIRECT("'Asset List'!"&amp;ADDRESS($J3,COLUMN(colItemName)))&amp;stpAppendName,"")</f>
        <v>Fx:Ma:Clark forklift 248:Accum Depr</v>
      </c>
      <c r="G3" s="99">
        <f t="shared" ref="G3:G20" ca="1" si="6">IF($K3=TRUE,-1,"")</f>
        <v>-1</v>
      </c>
      <c r="H3" s="98" t="str">
        <f t="shared" ref="H3:H20" ca="1" si="7">IF($K3=TRUE,"Depreciation, FY "&amp;deprYr,"")</f>
        <v>Depreciation, FY 2016</v>
      </c>
      <c r="I3" s="45">
        <f ca="1">IF(AND($K3=TRUE,
ISNUMBER($L3)),$L3,"")</f>
        <v>6604.5</v>
      </c>
      <c r="J3" s="147">
        <f t="shared" ref="J3:J20" si="8">ROW(deprTableStart)+2+ROW()-(ROW(tpHeaderRow)+2)</f>
        <v>6</v>
      </c>
      <c r="K3" s="148" t="b">
        <f t="shared" ref="K3:K20" ca="1" si="9">AND(
  INDIRECT("'Asset List'!"&amp;ADDRESS($J3,COLUMN(colDeprToExport)))&gt;0,
  $J3&lt;ROW(deprTotalToExport)
)</f>
        <v>1</v>
      </c>
      <c r="L3" s="148">
        <f t="shared" ref="L3:L20" ca="1" si="10">INDIRECT("'Asset List'!"&amp;ADDRESS($J3,COLUMN(colDeprForFY)))</f>
        <v>6604.5</v>
      </c>
      <c r="M3" s="165" t="s">
        <v>93</v>
      </c>
      <c r="N3" s="146"/>
      <c r="O3" s="146"/>
      <c r="P3" s="146"/>
      <c r="Q3" s="146"/>
      <c r="R3" s="146"/>
      <c r="S3" s="146"/>
      <c r="T3" s="146"/>
      <c r="U3" s="146"/>
    </row>
    <row r="4" spans="1:21" x14ac:dyDescent="0.2">
      <c r="A4" s="98" t="str">
        <f t="shared" ca="1" si="0"/>
        <v>CLEARING</v>
      </c>
      <c r="B4" s="98" t="str">
        <f t="shared" ca="1" si="1"/>
        <v>House</v>
      </c>
      <c r="C4" s="46">
        <f t="shared" ca="1" si="2"/>
        <v>42735</v>
      </c>
      <c r="D4" s="99">
        <f t="shared" ca="1" si="3"/>
        <v>1234</v>
      </c>
      <c r="E4" s="98" t="str">
        <f t="shared" ca="1" si="4"/>
        <v>Depreciation expense, FY 2016</v>
      </c>
      <c r="F4" s="98" t="str">
        <f t="shared" ca="1" si="5"/>
        <v>Fx:Ma:Dodge 3500 pickup ___:Accum Depr</v>
      </c>
      <c r="G4" s="99">
        <f t="shared" ca="1" si="6"/>
        <v>-1</v>
      </c>
      <c r="H4" s="98" t="str">
        <f t="shared" ca="1" si="7"/>
        <v>Depreciation, FY 2016</v>
      </c>
      <c r="I4" s="45">
        <f t="shared" ref="I4:I20" ca="1" si="11">IF(AND($K4=TRUE,
ISNUMBER($L4)),$L4,"")</f>
        <v>14598.64</v>
      </c>
      <c r="J4" s="102">
        <f t="shared" si="8"/>
        <v>7</v>
      </c>
      <c r="K4" s="101" t="b">
        <f t="shared" ca="1" si="9"/>
        <v>1</v>
      </c>
      <c r="L4" s="103">
        <f t="shared" ca="1" si="10"/>
        <v>14598.64</v>
      </c>
      <c r="M4" s="166" t="s">
        <v>94</v>
      </c>
      <c r="N4" s="8"/>
    </row>
    <row r="5" spans="1:21" x14ac:dyDescent="0.2">
      <c r="A5" s="135" t="str">
        <f t="shared" ca="1" si="0"/>
        <v>CLEARING</v>
      </c>
      <c r="B5" s="135" t="str">
        <f t="shared" ca="1" si="1"/>
        <v>House</v>
      </c>
      <c r="C5" s="50">
        <f t="shared" ca="1" si="2"/>
        <v>42735</v>
      </c>
      <c r="D5" s="136">
        <f t="shared" ca="1" si="3"/>
        <v>1234</v>
      </c>
      <c r="E5" s="135" t="str">
        <f t="shared" ca="1" si="4"/>
        <v>Depreciation expense, FY 2016</v>
      </c>
      <c r="F5" s="135" t="str">
        <f t="shared" ca="1" si="5"/>
        <v>Fx:Ma:GCI bulk mixer 264:Accum Depr</v>
      </c>
      <c r="G5" s="136">
        <f t="shared" ca="1" si="6"/>
        <v>-1</v>
      </c>
      <c r="H5" s="135" t="str">
        <f t="shared" ca="1" si="7"/>
        <v>Depreciation, FY 2016</v>
      </c>
      <c r="I5" s="45">
        <f t="shared" ca="1" si="11"/>
        <v>2333.33</v>
      </c>
      <c r="J5" s="102">
        <f t="shared" si="8"/>
        <v>8</v>
      </c>
      <c r="K5" s="101" t="b">
        <f t="shared" ca="1" si="9"/>
        <v>1</v>
      </c>
      <c r="L5" s="104">
        <f t="shared" ca="1" si="10"/>
        <v>2333.33</v>
      </c>
      <c r="M5" s="167" t="s">
        <v>136</v>
      </c>
      <c r="N5" s="8"/>
    </row>
    <row r="6" spans="1:21" x14ac:dyDescent="0.2">
      <c r="A6" s="137" t="str">
        <f t="shared" ca="1" si="0"/>
        <v/>
      </c>
      <c r="B6" s="137" t="str">
        <f t="shared" ca="1" si="1"/>
        <v/>
      </c>
      <c r="C6" s="138" t="str">
        <f t="shared" ca="1" si="2"/>
        <v/>
      </c>
      <c r="D6" s="139" t="str">
        <f t="shared" ca="1" si="3"/>
        <v/>
      </c>
      <c r="E6" s="137" t="str">
        <f t="shared" ca="1" si="4"/>
        <v/>
      </c>
      <c r="F6" s="137" t="str">
        <f t="shared" ca="1" si="5"/>
        <v/>
      </c>
      <c r="G6" s="139" t="str">
        <f t="shared" ca="1" si="6"/>
        <v/>
      </c>
      <c r="H6" s="137" t="str">
        <f t="shared" ca="1" si="7"/>
        <v/>
      </c>
      <c r="I6" s="45">
        <v>44</v>
      </c>
      <c r="J6" s="102">
        <f t="shared" si="8"/>
        <v>9</v>
      </c>
      <c r="K6" s="101" t="b">
        <f t="shared" ca="1" si="9"/>
        <v>0</v>
      </c>
      <c r="L6" s="41" t="str">
        <f t="shared" ca="1" si="10"/>
        <v xml:space="preserve"> - </v>
      </c>
      <c r="M6" s="167" t="s">
        <v>137</v>
      </c>
      <c r="N6" s="8"/>
    </row>
    <row r="7" spans="1:21" x14ac:dyDescent="0.2">
      <c r="A7" s="137" t="str">
        <f t="shared" ca="1" si="0"/>
        <v/>
      </c>
      <c r="B7" s="137" t="str">
        <f t="shared" ca="1" si="1"/>
        <v/>
      </c>
      <c r="C7" s="138" t="str">
        <f t="shared" ca="1" si="2"/>
        <v/>
      </c>
      <c r="D7" s="139" t="str">
        <f t="shared" ca="1" si="3"/>
        <v/>
      </c>
      <c r="E7" s="137" t="str">
        <f t="shared" ca="1" si="4"/>
        <v/>
      </c>
      <c r="F7" s="137" t="str">
        <f t="shared" ca="1" si="5"/>
        <v/>
      </c>
      <c r="G7" s="139" t="str">
        <f t="shared" ca="1" si="6"/>
        <v/>
      </c>
      <c r="H7" s="137" t="str">
        <f t="shared" ca="1" si="7"/>
        <v/>
      </c>
      <c r="I7" s="45" t="str">
        <f t="shared" ca="1" si="11"/>
        <v/>
      </c>
      <c r="J7" s="102">
        <f t="shared" si="8"/>
        <v>10</v>
      </c>
      <c r="K7" s="101" t="b">
        <f t="shared" ca="1" si="9"/>
        <v>0</v>
      </c>
      <c r="L7" s="41" t="str">
        <f t="shared" ca="1" si="10"/>
        <v xml:space="preserve"> - </v>
      </c>
      <c r="M7" s="167" t="s">
        <v>138</v>
      </c>
      <c r="N7" s="8"/>
    </row>
    <row r="8" spans="1:21" x14ac:dyDescent="0.2">
      <c r="A8" s="137" t="str">
        <f t="shared" ca="1" si="0"/>
        <v/>
      </c>
      <c r="B8" s="137" t="str">
        <f t="shared" ca="1" si="1"/>
        <v/>
      </c>
      <c r="C8" s="138" t="str">
        <f t="shared" ca="1" si="2"/>
        <v/>
      </c>
      <c r="D8" s="139" t="str">
        <f t="shared" ca="1" si="3"/>
        <v/>
      </c>
      <c r="E8" s="137" t="str">
        <f t="shared" ca="1" si="4"/>
        <v/>
      </c>
      <c r="F8" s="137" t="str">
        <f t="shared" ca="1" si="5"/>
        <v/>
      </c>
      <c r="G8" s="139" t="str">
        <f t="shared" ca="1" si="6"/>
        <v/>
      </c>
      <c r="H8" s="137" t="str">
        <f t="shared" ca="1" si="7"/>
        <v/>
      </c>
      <c r="I8" s="45" t="str">
        <f t="shared" ca="1" si="11"/>
        <v/>
      </c>
      <c r="J8" s="102">
        <f t="shared" si="8"/>
        <v>11</v>
      </c>
      <c r="K8" s="101" t="b">
        <f t="shared" ca="1" si="9"/>
        <v>0</v>
      </c>
      <c r="L8" s="41">
        <f t="shared" ca="1" si="10"/>
        <v>23536.47</v>
      </c>
      <c r="M8" s="171"/>
      <c r="N8" s="8"/>
    </row>
    <row r="9" spans="1:21" x14ac:dyDescent="0.2">
      <c r="A9" s="137" t="str">
        <f t="shared" ca="1" si="0"/>
        <v/>
      </c>
      <c r="B9" s="137" t="str">
        <f t="shared" ca="1" si="1"/>
        <v/>
      </c>
      <c r="C9" s="138" t="str">
        <f t="shared" ca="1" si="2"/>
        <v/>
      </c>
      <c r="D9" s="139" t="str">
        <f t="shared" ca="1" si="3"/>
        <v/>
      </c>
      <c r="E9" s="137" t="str">
        <f t="shared" ca="1" si="4"/>
        <v/>
      </c>
      <c r="F9" s="137" t="str">
        <f t="shared" ca="1" si="5"/>
        <v/>
      </c>
      <c r="G9" s="139" t="str">
        <f t="shared" ca="1" si="6"/>
        <v/>
      </c>
      <c r="H9" s="137" t="str">
        <f t="shared" ca="1" si="7"/>
        <v/>
      </c>
      <c r="I9" s="45" t="str">
        <f t="shared" ca="1" si="11"/>
        <v/>
      </c>
      <c r="J9" s="102">
        <f t="shared" si="8"/>
        <v>12</v>
      </c>
      <c r="K9" s="101" t="b">
        <f t="shared" ca="1" si="9"/>
        <v>0</v>
      </c>
      <c r="L9" s="41">
        <f t="shared" ca="1" si="10"/>
        <v>0</v>
      </c>
      <c r="M9" s="171"/>
      <c r="N9" s="8"/>
    </row>
    <row r="10" spans="1:21" x14ac:dyDescent="0.2">
      <c r="A10" s="137" t="str">
        <f t="shared" ca="1" si="0"/>
        <v/>
      </c>
      <c r="B10" s="137" t="str">
        <f t="shared" ca="1" si="1"/>
        <v/>
      </c>
      <c r="C10" s="138" t="str">
        <f t="shared" ca="1" si="2"/>
        <v/>
      </c>
      <c r="D10" s="139" t="str">
        <f t="shared" ca="1" si="3"/>
        <v/>
      </c>
      <c r="E10" s="137" t="str">
        <f t="shared" ca="1" si="4"/>
        <v/>
      </c>
      <c r="F10" s="137" t="str">
        <f t="shared" ca="1" si="5"/>
        <v/>
      </c>
      <c r="G10" s="139" t="str">
        <f t="shared" ca="1" si="6"/>
        <v/>
      </c>
      <c r="H10" s="137" t="str">
        <f t="shared" ca="1" si="7"/>
        <v/>
      </c>
      <c r="I10" s="45" t="str">
        <f t="shared" ca="1" si="11"/>
        <v/>
      </c>
      <c r="J10" s="102">
        <f t="shared" si="8"/>
        <v>13</v>
      </c>
      <c r="K10" s="101" t="b">
        <f t="shared" ca="1" si="9"/>
        <v>0</v>
      </c>
      <c r="L10" s="41">
        <f t="shared" ca="1" si="10"/>
        <v>0</v>
      </c>
      <c r="M10" s="171"/>
      <c r="N10" s="8"/>
    </row>
    <row r="11" spans="1:21" x14ac:dyDescent="0.2">
      <c r="A11" s="137" t="str">
        <f t="shared" ca="1" si="0"/>
        <v/>
      </c>
      <c r="B11" s="137" t="str">
        <f t="shared" ca="1" si="1"/>
        <v/>
      </c>
      <c r="C11" s="138" t="str">
        <f t="shared" ca="1" si="2"/>
        <v/>
      </c>
      <c r="D11" s="139" t="str">
        <f t="shared" ca="1" si="3"/>
        <v/>
      </c>
      <c r="E11" s="137" t="str">
        <f t="shared" ca="1" si="4"/>
        <v/>
      </c>
      <c r="F11" s="137" t="str">
        <f t="shared" ca="1" si="5"/>
        <v/>
      </c>
      <c r="G11" s="139" t="str">
        <f t="shared" ca="1" si="6"/>
        <v/>
      </c>
      <c r="H11" s="137" t="str">
        <f t="shared" ca="1" si="7"/>
        <v/>
      </c>
      <c r="I11" s="45" t="str">
        <f t="shared" ca="1" si="11"/>
        <v/>
      </c>
      <c r="J11" s="102">
        <f t="shared" si="8"/>
        <v>14</v>
      </c>
      <c r="K11" s="101" t="b">
        <f t="shared" ca="1" si="9"/>
        <v>0</v>
      </c>
      <c r="L11" s="41">
        <f t="shared" ca="1" si="10"/>
        <v>0</v>
      </c>
      <c r="M11" s="171"/>
    </row>
    <row r="12" spans="1:21" x14ac:dyDescent="0.2">
      <c r="A12" s="137" t="str">
        <f t="shared" ca="1" si="0"/>
        <v/>
      </c>
      <c r="B12" s="137" t="str">
        <f t="shared" ca="1" si="1"/>
        <v/>
      </c>
      <c r="C12" s="138" t="str">
        <f t="shared" ca="1" si="2"/>
        <v/>
      </c>
      <c r="D12" s="139" t="str">
        <f t="shared" ca="1" si="3"/>
        <v/>
      </c>
      <c r="E12" s="137" t="str">
        <f t="shared" ca="1" si="4"/>
        <v/>
      </c>
      <c r="F12" s="137" t="str">
        <f t="shared" ca="1" si="5"/>
        <v/>
      </c>
      <c r="G12" s="139" t="str">
        <f t="shared" ca="1" si="6"/>
        <v/>
      </c>
      <c r="H12" s="137" t="str">
        <f t="shared" ca="1" si="7"/>
        <v/>
      </c>
      <c r="I12" s="45" t="str">
        <f t="shared" ca="1" si="11"/>
        <v/>
      </c>
      <c r="J12" s="102">
        <f t="shared" si="8"/>
        <v>15</v>
      </c>
      <c r="K12" s="101" t="b">
        <f t="shared" ca="1" si="9"/>
        <v>0</v>
      </c>
      <c r="L12" s="41">
        <f t="shared" ca="1" si="10"/>
        <v>0</v>
      </c>
      <c r="M12" s="171"/>
    </row>
    <row r="13" spans="1:21" x14ac:dyDescent="0.2">
      <c r="A13" s="137" t="str">
        <f t="shared" ca="1" si="0"/>
        <v/>
      </c>
      <c r="B13" s="137" t="str">
        <f t="shared" ca="1" si="1"/>
        <v/>
      </c>
      <c r="C13" s="138" t="str">
        <f t="shared" ca="1" si="2"/>
        <v/>
      </c>
      <c r="D13" s="139" t="str">
        <f t="shared" ca="1" si="3"/>
        <v/>
      </c>
      <c r="E13" s="137" t="str">
        <f t="shared" ca="1" si="4"/>
        <v/>
      </c>
      <c r="F13" s="137" t="str">
        <f t="shared" ca="1" si="5"/>
        <v/>
      </c>
      <c r="G13" s="139" t="str">
        <f t="shared" ca="1" si="6"/>
        <v/>
      </c>
      <c r="H13" s="137" t="str">
        <f t="shared" ca="1" si="7"/>
        <v/>
      </c>
      <c r="I13" s="45" t="str">
        <f t="shared" ca="1" si="11"/>
        <v/>
      </c>
      <c r="J13" s="102">
        <f t="shared" si="8"/>
        <v>16</v>
      </c>
      <c r="K13" s="101" t="b">
        <f t="shared" ca="1" si="9"/>
        <v>0</v>
      </c>
      <c r="L13" s="41">
        <f t="shared" ca="1" si="10"/>
        <v>0</v>
      </c>
      <c r="M13" s="171"/>
    </row>
    <row r="14" spans="1:21" x14ac:dyDescent="0.2">
      <c r="A14" s="137" t="str">
        <f t="shared" ca="1" si="0"/>
        <v/>
      </c>
      <c r="B14" s="137" t="str">
        <f t="shared" ca="1" si="1"/>
        <v/>
      </c>
      <c r="C14" s="138" t="str">
        <f t="shared" ca="1" si="2"/>
        <v/>
      </c>
      <c r="D14" s="139" t="str">
        <f t="shared" ca="1" si="3"/>
        <v/>
      </c>
      <c r="E14" s="137" t="str">
        <f t="shared" ca="1" si="4"/>
        <v/>
      </c>
      <c r="F14" s="137" t="str">
        <f t="shared" ca="1" si="5"/>
        <v/>
      </c>
      <c r="G14" s="139" t="str">
        <f t="shared" ca="1" si="6"/>
        <v/>
      </c>
      <c r="H14" s="137" t="str">
        <f t="shared" ca="1" si="7"/>
        <v/>
      </c>
      <c r="I14" s="45" t="str">
        <f t="shared" ca="1" si="11"/>
        <v/>
      </c>
      <c r="J14" s="102">
        <f t="shared" si="8"/>
        <v>17</v>
      </c>
      <c r="K14" s="101" t="b">
        <f t="shared" ca="1" si="9"/>
        <v>0</v>
      </c>
      <c r="L14" s="41">
        <f t="shared" ca="1" si="10"/>
        <v>0</v>
      </c>
      <c r="M14" s="168"/>
    </row>
    <row r="15" spans="1:21" x14ac:dyDescent="0.2">
      <c r="A15" s="137" t="str">
        <f t="shared" ca="1" si="0"/>
        <v/>
      </c>
      <c r="B15" s="137" t="str">
        <f t="shared" ca="1" si="1"/>
        <v/>
      </c>
      <c r="C15" s="138" t="str">
        <f t="shared" ca="1" si="2"/>
        <v/>
      </c>
      <c r="D15" s="139" t="str">
        <f t="shared" ca="1" si="3"/>
        <v/>
      </c>
      <c r="E15" s="137" t="str">
        <f t="shared" ca="1" si="4"/>
        <v/>
      </c>
      <c r="F15" s="137" t="str">
        <f t="shared" ca="1" si="5"/>
        <v/>
      </c>
      <c r="G15" s="139" t="str">
        <f t="shared" ca="1" si="6"/>
        <v/>
      </c>
      <c r="H15" s="137" t="str">
        <f t="shared" ca="1" si="7"/>
        <v/>
      </c>
      <c r="I15" s="45" t="str">
        <f t="shared" ca="1" si="11"/>
        <v/>
      </c>
      <c r="J15" s="102">
        <f t="shared" si="8"/>
        <v>18</v>
      </c>
      <c r="K15" s="101" t="b">
        <f t="shared" ca="1" si="9"/>
        <v>0</v>
      </c>
      <c r="L15" s="41">
        <f t="shared" ca="1" si="10"/>
        <v>0</v>
      </c>
      <c r="M15" s="167"/>
    </row>
    <row r="16" spans="1:21" x14ac:dyDescent="0.2">
      <c r="A16" s="137" t="str">
        <f t="shared" ca="1" si="0"/>
        <v/>
      </c>
      <c r="B16" s="137" t="str">
        <f t="shared" ca="1" si="1"/>
        <v/>
      </c>
      <c r="C16" s="138" t="str">
        <f t="shared" ca="1" si="2"/>
        <v/>
      </c>
      <c r="D16" s="139" t="str">
        <f t="shared" ca="1" si="3"/>
        <v/>
      </c>
      <c r="E16" s="137" t="str">
        <f t="shared" ca="1" si="4"/>
        <v/>
      </c>
      <c r="F16" s="137" t="str">
        <f t="shared" ca="1" si="5"/>
        <v/>
      </c>
      <c r="G16" s="139" t="str">
        <f t="shared" ca="1" si="6"/>
        <v/>
      </c>
      <c r="H16" s="137" t="str">
        <f t="shared" ca="1" si="7"/>
        <v/>
      </c>
      <c r="I16" s="45" t="str">
        <f t="shared" ca="1" si="11"/>
        <v/>
      </c>
      <c r="J16" s="102">
        <f t="shared" si="8"/>
        <v>19</v>
      </c>
      <c r="K16" s="101" t="b">
        <f t="shared" ca="1" si="9"/>
        <v>0</v>
      </c>
      <c r="L16" s="41">
        <f t="shared" ca="1" si="10"/>
        <v>0</v>
      </c>
      <c r="M16" s="169"/>
    </row>
    <row r="17" spans="1:21" x14ac:dyDescent="0.2">
      <c r="A17" s="137" t="str">
        <f t="shared" ca="1" si="0"/>
        <v/>
      </c>
      <c r="B17" s="137" t="str">
        <f t="shared" ca="1" si="1"/>
        <v/>
      </c>
      <c r="C17" s="138" t="str">
        <f t="shared" ca="1" si="2"/>
        <v/>
      </c>
      <c r="D17" s="139" t="str">
        <f t="shared" ca="1" si="3"/>
        <v/>
      </c>
      <c r="E17" s="137" t="str">
        <f t="shared" ca="1" si="4"/>
        <v/>
      </c>
      <c r="F17" s="137" t="str">
        <f t="shared" ca="1" si="5"/>
        <v/>
      </c>
      <c r="G17" s="139" t="str">
        <f t="shared" ca="1" si="6"/>
        <v/>
      </c>
      <c r="H17" s="137" t="str">
        <f t="shared" ca="1" si="7"/>
        <v/>
      </c>
      <c r="I17" s="45" t="str">
        <f t="shared" ca="1" si="11"/>
        <v/>
      </c>
      <c r="J17" s="102">
        <f t="shared" si="8"/>
        <v>20</v>
      </c>
      <c r="K17" s="101" t="b">
        <f t="shared" ca="1" si="9"/>
        <v>0</v>
      </c>
      <c r="L17" s="41">
        <f t="shared" ca="1" si="10"/>
        <v>0</v>
      </c>
      <c r="M17" s="169"/>
    </row>
    <row r="18" spans="1:21" x14ac:dyDescent="0.2">
      <c r="A18" s="137" t="str">
        <f t="shared" ca="1" si="0"/>
        <v/>
      </c>
      <c r="B18" s="137" t="str">
        <f t="shared" ca="1" si="1"/>
        <v/>
      </c>
      <c r="C18" s="138" t="str">
        <f t="shared" ca="1" si="2"/>
        <v/>
      </c>
      <c r="D18" s="139" t="str">
        <f t="shared" ca="1" si="3"/>
        <v/>
      </c>
      <c r="E18" s="137" t="str">
        <f t="shared" ca="1" si="4"/>
        <v/>
      </c>
      <c r="F18" s="137" t="str">
        <f t="shared" ca="1" si="5"/>
        <v/>
      </c>
      <c r="G18" s="139" t="str">
        <f t="shared" ca="1" si="6"/>
        <v/>
      </c>
      <c r="H18" s="137" t="str">
        <f t="shared" ca="1" si="7"/>
        <v/>
      </c>
      <c r="I18" s="45" t="str">
        <f t="shared" ca="1" si="11"/>
        <v/>
      </c>
      <c r="J18" s="102">
        <f t="shared" si="8"/>
        <v>21</v>
      </c>
      <c r="K18" s="101" t="b">
        <f t="shared" ca="1" si="9"/>
        <v>0</v>
      </c>
      <c r="L18" s="41">
        <f t="shared" ca="1" si="10"/>
        <v>0</v>
      </c>
      <c r="M18" s="169"/>
    </row>
    <row r="19" spans="1:21" x14ac:dyDescent="0.2">
      <c r="A19" s="137" t="str">
        <f t="shared" ca="1" si="0"/>
        <v/>
      </c>
      <c r="B19" s="137" t="str">
        <f t="shared" ca="1" si="1"/>
        <v/>
      </c>
      <c r="C19" s="138" t="str">
        <f t="shared" ca="1" si="2"/>
        <v/>
      </c>
      <c r="D19" s="139" t="str">
        <f t="shared" ca="1" si="3"/>
        <v/>
      </c>
      <c r="E19" s="137" t="str">
        <f t="shared" ca="1" si="4"/>
        <v/>
      </c>
      <c r="F19" s="137" t="str">
        <f t="shared" ca="1" si="5"/>
        <v/>
      </c>
      <c r="G19" s="139" t="str">
        <f t="shared" ca="1" si="6"/>
        <v/>
      </c>
      <c r="H19" s="137" t="str">
        <f t="shared" ca="1" si="7"/>
        <v/>
      </c>
      <c r="I19" s="45" t="str">
        <f t="shared" ca="1" si="11"/>
        <v/>
      </c>
      <c r="J19" s="102">
        <f t="shared" si="8"/>
        <v>22</v>
      </c>
      <c r="K19" s="101" t="b">
        <f t="shared" ca="1" si="9"/>
        <v>0</v>
      </c>
      <c r="L19" s="41">
        <f t="shared" ca="1" si="10"/>
        <v>0</v>
      </c>
      <c r="M19" s="169"/>
    </row>
    <row r="20" spans="1:21" ht="13.5" customHeight="1" thickBot="1" x14ac:dyDescent="0.25">
      <c r="A20" s="137" t="str">
        <f t="shared" ca="1" si="0"/>
        <v/>
      </c>
      <c r="B20" s="137" t="str">
        <f t="shared" ca="1" si="1"/>
        <v/>
      </c>
      <c r="C20" s="138" t="str">
        <f t="shared" ca="1" si="2"/>
        <v/>
      </c>
      <c r="D20" s="139" t="str">
        <f t="shared" ca="1" si="3"/>
        <v/>
      </c>
      <c r="E20" s="137" t="str">
        <f t="shared" ca="1" si="4"/>
        <v/>
      </c>
      <c r="F20" s="137" t="str">
        <f t="shared" ca="1" si="5"/>
        <v/>
      </c>
      <c r="G20" s="139" t="str">
        <f t="shared" ca="1" si="6"/>
        <v/>
      </c>
      <c r="H20" s="137" t="str">
        <f t="shared" ca="1" si="7"/>
        <v/>
      </c>
      <c r="I20" s="45" t="str">
        <f t="shared" ca="1" si="11"/>
        <v/>
      </c>
      <c r="J20" s="102">
        <f t="shared" si="8"/>
        <v>23</v>
      </c>
      <c r="K20" s="101" t="b">
        <f t="shared" ca="1" si="9"/>
        <v>0</v>
      </c>
      <c r="L20" s="41">
        <f t="shared" ca="1" si="10"/>
        <v>0</v>
      </c>
      <c r="M20" s="170"/>
    </row>
    <row r="21" spans="1:21" s="65" customFormat="1" ht="21.95" customHeight="1" thickTop="1" x14ac:dyDescent="0.2">
      <c r="A21" s="256" t="str">
        <f ca="1">IF(ABS(
  tpTotalDeprExpense-
  SUM(INDIRECT(ADDRESS(ROW(tpTotalDeprExpense)+1,COLUMN(tpColItemsCost))):INDIRECT(ADDRESS(ROW(tpWarningRow)-1,COLUMN(tpColItemsCost))))
  )&lt;0.01,
"   ( warnings row… do not delete )",
"   WARNING:  Batch total is incorrect! …ADD MORE TRANSACTION ROWS below?")</f>
        <v xml:space="preserve">   WARNING:  Batch total is incorrect! …ADD MORE TRANSACTION ROWS below?</v>
      </c>
      <c r="B21" s="257"/>
      <c r="C21" s="257"/>
      <c r="D21" s="257"/>
      <c r="E21" s="257"/>
      <c r="F21" s="257"/>
      <c r="G21" s="257"/>
      <c r="H21" s="257"/>
      <c r="I21" s="257"/>
      <c r="L21" s="133">
        <v>0</v>
      </c>
      <c r="O21" s="96"/>
      <c r="P21" s="96"/>
      <c r="Q21" s="96"/>
      <c r="R21" s="96"/>
      <c r="S21" s="96"/>
      <c r="T21" s="96"/>
      <c r="U21" s="96"/>
    </row>
    <row r="22" spans="1:21" ht="35.25" customHeight="1" x14ac:dyDescent="0.2">
      <c r="A22" s="258" t="s">
        <v>134</v>
      </c>
      <c r="B22" s="259"/>
      <c r="C22" s="259"/>
      <c r="D22" s="259"/>
      <c r="E22" s="259"/>
      <c r="F22" s="259"/>
      <c r="G22" s="259"/>
      <c r="H22" s="259"/>
      <c r="I22" s="260"/>
    </row>
  </sheetData>
  <mergeCells count="2">
    <mergeCell ref="A21:I21"/>
    <mergeCell ref="A22:I22"/>
  </mergeCells>
  <conditionalFormatting sqref="A2:M21">
    <cfRule type="expression" dxfId="1" priority="1">
      <formula>INDIRECT(ADDRESS(ROW(),COLUMN(tpColDeprForFY)))=""</formula>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2CFE9-2A2B-41A7-9345-8DA2C4CD757A}">
  <sheetPr>
    <tabColor rgb="FFFFAFCA"/>
  </sheetPr>
  <dimension ref="A1:G8"/>
  <sheetViews>
    <sheetView workbookViewId="0">
      <selection activeCell="B4" sqref="B4:G4"/>
    </sheetView>
  </sheetViews>
  <sheetFormatPr defaultRowHeight="12.75" x14ac:dyDescent="0.2"/>
  <cols>
    <col min="1" max="1" width="45.28515625" customWidth="1"/>
  </cols>
  <sheetData>
    <row r="1" spans="1:7" ht="21.75" customHeight="1" x14ac:dyDescent="0.2">
      <c r="A1" s="261" t="s">
        <v>98</v>
      </c>
      <c r="B1" s="262"/>
      <c r="C1" s="262"/>
      <c r="D1" s="262"/>
      <c r="E1" s="262"/>
      <c r="F1" s="262"/>
      <c r="G1" s="262"/>
    </row>
    <row r="2" spans="1:7" ht="17.25" customHeight="1" x14ac:dyDescent="0.2">
      <c r="B2" s="236" t="s">
        <v>68</v>
      </c>
      <c r="C2" s="237"/>
      <c r="D2" s="237"/>
      <c r="E2" s="237"/>
      <c r="F2" s="237"/>
      <c r="G2" s="237"/>
    </row>
    <row r="3" spans="1:7" ht="18" customHeight="1" x14ac:dyDescent="0.2">
      <c r="A3" s="100" t="s">
        <v>49</v>
      </c>
      <c r="B3" s="253" t="s">
        <v>50</v>
      </c>
      <c r="C3" s="254"/>
      <c r="D3" s="254"/>
      <c r="E3" s="254"/>
      <c r="F3" s="254"/>
      <c r="G3" s="254"/>
    </row>
    <row r="4" spans="1:7" ht="18" customHeight="1" x14ac:dyDescent="0.2">
      <c r="A4" s="100" t="s">
        <v>4</v>
      </c>
      <c r="B4" s="250" t="s">
        <v>5</v>
      </c>
      <c r="C4" s="250"/>
      <c r="D4" s="250"/>
      <c r="E4" s="250"/>
      <c r="F4" s="250"/>
      <c r="G4" s="250"/>
    </row>
    <row r="5" spans="1:7" ht="18" customHeight="1" x14ac:dyDescent="0.2">
      <c r="A5" s="100" t="s">
        <v>83</v>
      </c>
      <c r="B5" s="250" t="s">
        <v>84</v>
      </c>
      <c r="C5" s="250"/>
      <c r="D5" s="250"/>
      <c r="E5" s="250"/>
      <c r="F5" s="250"/>
      <c r="G5" s="250"/>
    </row>
    <row r="6" spans="1:7" ht="18" customHeight="1" x14ac:dyDescent="0.2">
      <c r="A6" s="100" t="s">
        <v>81</v>
      </c>
      <c r="B6" s="255" t="s">
        <v>55</v>
      </c>
      <c r="C6" s="255"/>
      <c r="D6" s="255"/>
      <c r="E6" s="255"/>
      <c r="F6" s="255"/>
      <c r="G6" s="255"/>
    </row>
    <row r="7" spans="1:7" ht="18" customHeight="1" x14ac:dyDescent="0.2">
      <c r="A7" s="100" t="s">
        <v>82</v>
      </c>
      <c r="B7" s="249">
        <v>1234</v>
      </c>
      <c r="C7" s="249"/>
      <c r="D7" s="249"/>
      <c r="E7" s="249"/>
      <c r="F7" s="249"/>
      <c r="G7" s="249"/>
    </row>
    <row r="8" spans="1:7" ht="330.75" customHeight="1" x14ac:dyDescent="0.2">
      <c r="A8" s="232" t="s">
        <v>99</v>
      </c>
      <c r="B8" s="233"/>
      <c r="C8" s="233"/>
      <c r="D8" s="233"/>
      <c r="E8" s="234"/>
      <c r="F8" s="234"/>
      <c r="G8" s="235"/>
    </row>
  </sheetData>
  <mergeCells count="8">
    <mergeCell ref="B7:G7"/>
    <mergeCell ref="A8:G8"/>
    <mergeCell ref="A1:G1"/>
    <mergeCell ref="B2:G2"/>
    <mergeCell ref="B3:G3"/>
    <mergeCell ref="B4:G4"/>
    <mergeCell ref="B5:G5"/>
    <mergeCell ref="B6:G6"/>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C5F01-ED2B-4FE1-ABBB-C944C5503A84}">
  <sheetPr>
    <tabColor rgb="FFFFAFCA"/>
  </sheetPr>
  <dimension ref="A1:Z15"/>
  <sheetViews>
    <sheetView workbookViewId="0">
      <selection activeCell="K16" sqref="K16:K17"/>
    </sheetView>
  </sheetViews>
  <sheetFormatPr defaultRowHeight="12.75" x14ac:dyDescent="0.2"/>
  <cols>
    <col min="1" max="1" width="10.7109375" customWidth="1"/>
    <col min="2" max="2" width="9.85546875" customWidth="1"/>
    <col min="3" max="3" width="7" customWidth="1"/>
    <col min="4" max="4" width="7.85546875" customWidth="1"/>
    <col min="5" max="5" width="7.140625" customWidth="1"/>
    <col min="6" max="6" width="11" customWidth="1"/>
    <col min="7" max="7" width="7.5703125" customWidth="1"/>
    <col min="8" max="8" width="5.85546875" customWidth="1"/>
    <col min="9" max="9" width="39.7109375" customWidth="1"/>
    <col min="10" max="10" width="31.7109375" customWidth="1"/>
    <col min="11" max="11" width="5.140625" customWidth="1"/>
    <col min="12" max="12" width="11.140625" customWidth="1"/>
    <col min="13" max="13" width="11.28515625" customWidth="1"/>
    <col min="14" max="14" width="5.140625" customWidth="1"/>
    <col min="15" max="15" width="12" hidden="1" customWidth="1"/>
    <col min="16" max="16" width="11.140625" hidden="1" customWidth="1"/>
    <col min="17" max="17" width="10.7109375" hidden="1" customWidth="1"/>
    <col min="18" max="18" width="12.85546875" customWidth="1"/>
  </cols>
  <sheetData>
    <row r="1" spans="1:26" ht="24" x14ac:dyDescent="0.2">
      <c r="A1" s="140" t="s">
        <v>119</v>
      </c>
      <c r="B1" s="141" t="s">
        <v>0</v>
      </c>
      <c r="C1" s="141" t="s">
        <v>120</v>
      </c>
      <c r="D1" s="140" t="s">
        <v>121</v>
      </c>
      <c r="E1" s="142" t="s">
        <v>122</v>
      </c>
      <c r="F1" s="140" t="s">
        <v>123</v>
      </c>
      <c r="G1" s="142" t="s">
        <v>124</v>
      </c>
      <c r="H1" s="142" t="s">
        <v>125</v>
      </c>
      <c r="I1" s="144" t="s">
        <v>56</v>
      </c>
      <c r="J1" s="144" t="s">
        <v>132</v>
      </c>
      <c r="K1" s="141" t="s">
        <v>126</v>
      </c>
      <c r="L1" s="140" t="s">
        <v>127</v>
      </c>
      <c r="M1" s="143" t="s">
        <v>1</v>
      </c>
      <c r="N1" s="140" t="s">
        <v>128</v>
      </c>
      <c r="O1" s="155" t="s">
        <v>115</v>
      </c>
      <c r="P1" s="155" t="s">
        <v>116</v>
      </c>
      <c r="Q1" s="155" t="s">
        <v>117</v>
      </c>
      <c r="R1" s="81"/>
    </row>
    <row r="2" spans="1:26" x14ac:dyDescent="0.2">
      <c r="A2" s="149" t="s">
        <v>129</v>
      </c>
      <c r="B2" s="150">
        <f>deprDate</f>
        <v>42735</v>
      </c>
      <c r="C2" s="149" t="s">
        <v>130</v>
      </c>
      <c r="D2" s="151">
        <f>stpCheckNumber</f>
        <v>1234</v>
      </c>
      <c r="E2" s="151" t="str">
        <f>stpVendorName</f>
        <v>House</v>
      </c>
      <c r="F2" s="151" t="str">
        <f>stpCheckingAcctName</f>
        <v>CLEARING</v>
      </c>
      <c r="G2" s="151"/>
      <c r="H2" s="151"/>
      <c r="I2" s="152" t="str">
        <f>stpDeprExpenseName</f>
        <v>Depreciation Expense</v>
      </c>
      <c r="J2" s="152" t="str">
        <f>"Total depreciation expense, FY "&amp;deprYr</f>
        <v>Total depreciation expense, FY 2016</v>
      </c>
      <c r="K2" s="151">
        <v>1</v>
      </c>
      <c r="L2" s="153">
        <f ca="1">deprTotalToExport</f>
        <v>23536.47</v>
      </c>
      <c r="M2" s="153">
        <f ca="1">+$L2</f>
        <v>23536.47</v>
      </c>
      <c r="N2" s="154" t="s">
        <v>131</v>
      </c>
      <c r="O2" s="160" t="s">
        <v>8</v>
      </c>
      <c r="P2" s="160" t="s">
        <v>8</v>
      </c>
      <c r="Q2" s="160" t="s">
        <v>8</v>
      </c>
      <c r="R2" s="162" t="s">
        <v>133</v>
      </c>
      <c r="S2" s="163"/>
      <c r="T2" s="163"/>
      <c r="U2" s="163"/>
      <c r="V2" s="163"/>
      <c r="W2" s="164"/>
    </row>
    <row r="3" spans="1:26" x14ac:dyDescent="0.2">
      <c r="A3" s="83"/>
      <c r="B3" s="157"/>
      <c r="C3" s="83"/>
      <c r="D3" s="83"/>
      <c r="E3" s="83"/>
      <c r="F3" s="83"/>
      <c r="G3" s="83"/>
      <c r="H3" s="83"/>
      <c r="I3" s="158" t="str">
        <f t="shared" ref="I3:I13" ca="1" si="0">IF($P3=TRUE,INDIRECT("'Asset List'!"&amp;ADDRESS($O3,COLUMN(colItemName)))&amp;stpAppendName,"")</f>
        <v>Fx:Ma:Clark forklift 248:Accum Depr</v>
      </c>
      <c r="J3" s="158" t="str">
        <f t="shared" ref="J3:J13" ca="1" si="1">IF($P3=TRUE,"Depreciation expense, FY "&amp;deprYr,"")</f>
        <v>Depreciation expense, FY 2016</v>
      </c>
      <c r="K3" s="83">
        <f ca="1">IF($P3=TRUE,-1,"")</f>
        <v>-1</v>
      </c>
      <c r="L3" s="159">
        <f t="shared" ref="L3:L5" ca="1" si="2">IF(AND($P3=TRUE,
ISNUMBER($Q3)),$Q3,"")</f>
        <v>6604.5</v>
      </c>
      <c r="M3" s="159">
        <f ca="1">IF(ISNUMBER($L3),$L3*-1,"")</f>
        <v>-6604.5</v>
      </c>
      <c r="N3" s="83"/>
      <c r="O3" s="156">
        <f t="shared" ref="O3:O13" si="3">ROW(deprTableStart)+2+ROW()-(ROW(iifHeaderRow)+2)</f>
        <v>6</v>
      </c>
      <c r="P3" s="148" t="b">
        <f t="shared" ref="P3:P13" ca="1" si="4">AND(
  INDIRECT("'Asset List'!"&amp;ADDRESS($O3,COLUMN(colDeprToExport)))&gt;0,
  $O3&lt;ROW(deprTotalToExport)
)</f>
        <v>1</v>
      </c>
      <c r="Q3" s="148">
        <f t="shared" ref="Q3:Q13" ca="1" si="5">INDIRECT("'Asset List'!"&amp;ADDRESS($O3,COLUMN(colDeprForFY)))</f>
        <v>6604.5</v>
      </c>
      <c r="R3" s="165" t="s">
        <v>93</v>
      </c>
    </row>
    <row r="4" spans="1:26" x14ac:dyDescent="0.2">
      <c r="A4" s="83"/>
      <c r="B4" s="157"/>
      <c r="C4" s="83"/>
      <c r="D4" s="83"/>
      <c r="E4" s="83"/>
      <c r="F4" s="83"/>
      <c r="G4" s="83"/>
      <c r="H4" s="83"/>
      <c r="I4" s="158" t="str">
        <f t="shared" ca="1" si="0"/>
        <v>Fx:Ma:Dodge 3500 pickup ___:Accum Depr</v>
      </c>
      <c r="J4" s="158" t="str">
        <f t="shared" ca="1" si="1"/>
        <v>Depreciation expense, FY 2016</v>
      </c>
      <c r="K4" s="83">
        <f t="shared" ref="K4:K13" ca="1" si="6">IF($P4=TRUE,-1,"")</f>
        <v>-1</v>
      </c>
      <c r="L4" s="159">
        <f t="shared" ca="1" si="2"/>
        <v>14598.64</v>
      </c>
      <c r="M4" s="159">
        <f t="shared" ref="M4:M13" ca="1" si="7">IF(ISNUMBER($L4),$L4*-1,"")</f>
        <v>-14598.64</v>
      </c>
      <c r="N4" s="83"/>
      <c r="O4" s="156">
        <f t="shared" si="3"/>
        <v>7</v>
      </c>
      <c r="P4" s="148" t="b">
        <f t="shared" ca="1" si="4"/>
        <v>1</v>
      </c>
      <c r="Q4" s="148">
        <f t="shared" ca="1" si="5"/>
        <v>14598.64</v>
      </c>
      <c r="R4" s="166" t="s">
        <v>94</v>
      </c>
    </row>
    <row r="5" spans="1:26" x14ac:dyDescent="0.2">
      <c r="A5" s="83"/>
      <c r="B5" s="157"/>
      <c r="C5" s="83"/>
      <c r="D5" s="83"/>
      <c r="E5" s="83"/>
      <c r="F5" s="83"/>
      <c r="G5" s="83"/>
      <c r="H5" s="83"/>
      <c r="I5" s="158" t="str">
        <f t="shared" ca="1" si="0"/>
        <v>Fx:Ma:GCI bulk mixer 264:Accum Depr</v>
      </c>
      <c r="J5" s="158" t="str">
        <f t="shared" ca="1" si="1"/>
        <v>Depreciation expense, FY 2016</v>
      </c>
      <c r="K5" s="83">
        <f t="shared" ca="1" si="6"/>
        <v>-1</v>
      </c>
      <c r="L5" s="159">
        <f t="shared" ca="1" si="2"/>
        <v>2333.33</v>
      </c>
      <c r="M5" s="159">
        <f t="shared" ca="1" si="7"/>
        <v>-2333.33</v>
      </c>
      <c r="N5" s="83"/>
      <c r="O5" s="156">
        <f t="shared" si="3"/>
        <v>8</v>
      </c>
      <c r="P5" s="148" t="b">
        <f t="shared" ca="1" si="4"/>
        <v>1</v>
      </c>
      <c r="Q5" s="148">
        <f t="shared" ca="1" si="5"/>
        <v>2333.33</v>
      </c>
      <c r="R5" s="167" t="s">
        <v>136</v>
      </c>
    </row>
    <row r="6" spans="1:26" x14ac:dyDescent="0.2">
      <c r="A6" s="83"/>
      <c r="B6" s="157"/>
      <c r="C6" s="83"/>
      <c r="D6" s="83"/>
      <c r="E6" s="83"/>
      <c r="F6" s="83"/>
      <c r="G6" s="83"/>
      <c r="H6" s="83"/>
      <c r="I6" s="158" t="str">
        <f t="shared" ca="1" si="0"/>
        <v/>
      </c>
      <c r="J6" s="158" t="str">
        <f t="shared" ca="1" si="1"/>
        <v/>
      </c>
      <c r="K6" s="83" t="str">
        <f t="shared" ca="1" si="6"/>
        <v/>
      </c>
      <c r="L6" s="159" t="str">
        <f ca="1">IF(AND($P6=TRUE,
ISNUMBER($Q6)),$Q6,"")</f>
        <v/>
      </c>
      <c r="M6" s="159" t="str">
        <f t="shared" ca="1" si="7"/>
        <v/>
      </c>
      <c r="N6" s="83"/>
      <c r="O6" s="156">
        <f t="shared" si="3"/>
        <v>9</v>
      </c>
      <c r="P6" s="148" t="b">
        <f t="shared" ca="1" si="4"/>
        <v>0</v>
      </c>
      <c r="Q6" s="148" t="str">
        <f t="shared" ca="1" si="5"/>
        <v xml:space="preserve"> - </v>
      </c>
      <c r="R6" s="167" t="s">
        <v>137</v>
      </c>
    </row>
    <row r="7" spans="1:26" x14ac:dyDescent="0.2">
      <c r="A7" s="83"/>
      <c r="B7" s="157"/>
      <c r="C7" s="83"/>
      <c r="D7" s="83"/>
      <c r="E7" s="83"/>
      <c r="F7" s="83"/>
      <c r="G7" s="83"/>
      <c r="H7" s="83"/>
      <c r="I7" s="158" t="str">
        <f t="shared" ca="1" si="0"/>
        <v/>
      </c>
      <c r="J7" s="158" t="str">
        <f t="shared" ca="1" si="1"/>
        <v/>
      </c>
      <c r="K7" s="83" t="str">
        <f t="shared" ca="1" si="6"/>
        <v/>
      </c>
      <c r="L7" s="159" t="str">
        <f t="shared" ref="L7:L13" ca="1" si="8">IF(AND($P7=TRUE,
ISNUMBER($Q7)),$Q7,"")</f>
        <v/>
      </c>
      <c r="M7" s="159" t="str">
        <f t="shared" ca="1" si="7"/>
        <v/>
      </c>
      <c r="N7" s="83"/>
      <c r="O7" s="156">
        <f t="shared" si="3"/>
        <v>10</v>
      </c>
      <c r="P7" s="148" t="b">
        <f t="shared" ca="1" si="4"/>
        <v>0</v>
      </c>
      <c r="Q7" s="148" t="str">
        <f t="shared" ca="1" si="5"/>
        <v xml:space="preserve"> - </v>
      </c>
      <c r="R7" s="167" t="s">
        <v>138</v>
      </c>
    </row>
    <row r="8" spans="1:26" x14ac:dyDescent="0.2">
      <c r="A8" s="172"/>
      <c r="B8" s="173"/>
      <c r="C8" s="172"/>
      <c r="D8" s="172"/>
      <c r="E8" s="172"/>
      <c r="F8" s="172"/>
      <c r="G8" s="172"/>
      <c r="H8" s="172"/>
      <c r="I8" s="174" t="str">
        <f t="shared" ca="1" si="0"/>
        <v/>
      </c>
      <c r="J8" s="174" t="str">
        <f t="shared" ca="1" si="1"/>
        <v/>
      </c>
      <c r="K8" s="172" t="str">
        <f t="shared" ca="1" si="6"/>
        <v/>
      </c>
      <c r="L8" s="175" t="str">
        <f t="shared" ca="1" si="8"/>
        <v/>
      </c>
      <c r="M8" s="175" t="str">
        <f t="shared" ca="1" si="7"/>
        <v/>
      </c>
      <c r="N8" s="172"/>
      <c r="O8" s="176">
        <f t="shared" si="3"/>
        <v>11</v>
      </c>
      <c r="P8" s="177" t="b">
        <f t="shared" ca="1" si="4"/>
        <v>0</v>
      </c>
      <c r="Q8" s="177">
        <f t="shared" ca="1" si="5"/>
        <v>23536.47</v>
      </c>
      <c r="R8" s="170"/>
    </row>
    <row r="9" spans="1:26" x14ac:dyDescent="0.2">
      <c r="A9" s="172"/>
      <c r="B9" s="173"/>
      <c r="C9" s="172"/>
      <c r="D9" s="172"/>
      <c r="E9" s="172"/>
      <c r="F9" s="172"/>
      <c r="G9" s="172"/>
      <c r="H9" s="172"/>
      <c r="I9" s="174" t="str">
        <f t="shared" ca="1" si="0"/>
        <v/>
      </c>
      <c r="J9" s="174" t="str">
        <f t="shared" ca="1" si="1"/>
        <v/>
      </c>
      <c r="K9" s="172" t="str">
        <f t="shared" ca="1" si="6"/>
        <v/>
      </c>
      <c r="L9" s="175" t="str">
        <f t="shared" ca="1" si="8"/>
        <v/>
      </c>
      <c r="M9" s="175" t="str">
        <f t="shared" ca="1" si="7"/>
        <v/>
      </c>
      <c r="N9" s="172"/>
      <c r="O9" s="176">
        <f t="shared" si="3"/>
        <v>12</v>
      </c>
      <c r="P9" s="177" t="b">
        <f t="shared" ca="1" si="4"/>
        <v>0</v>
      </c>
      <c r="Q9" s="177">
        <f t="shared" ca="1" si="5"/>
        <v>0</v>
      </c>
      <c r="R9" s="170"/>
    </row>
    <row r="10" spans="1:26" x14ac:dyDescent="0.2">
      <c r="A10" s="172"/>
      <c r="B10" s="173"/>
      <c r="C10" s="172"/>
      <c r="D10" s="172"/>
      <c r="E10" s="172"/>
      <c r="F10" s="172"/>
      <c r="G10" s="172"/>
      <c r="H10" s="172"/>
      <c r="I10" s="174" t="str">
        <f t="shared" ca="1" si="0"/>
        <v/>
      </c>
      <c r="J10" s="174" t="str">
        <f t="shared" ca="1" si="1"/>
        <v/>
      </c>
      <c r="K10" s="172" t="str">
        <f t="shared" ca="1" si="6"/>
        <v/>
      </c>
      <c r="L10" s="175" t="str">
        <f t="shared" ca="1" si="8"/>
        <v/>
      </c>
      <c r="M10" s="175" t="str">
        <f t="shared" ca="1" si="7"/>
        <v/>
      </c>
      <c r="N10" s="172"/>
      <c r="O10" s="176">
        <f t="shared" si="3"/>
        <v>13</v>
      </c>
      <c r="P10" s="177" t="b">
        <f t="shared" ca="1" si="4"/>
        <v>0</v>
      </c>
      <c r="Q10" s="177">
        <f t="shared" ca="1" si="5"/>
        <v>0</v>
      </c>
      <c r="R10" s="170"/>
    </row>
    <row r="11" spans="1:26" x14ac:dyDescent="0.2">
      <c r="A11" s="172"/>
      <c r="B11" s="173"/>
      <c r="C11" s="172"/>
      <c r="D11" s="172"/>
      <c r="E11" s="172"/>
      <c r="F11" s="172"/>
      <c r="G11" s="172"/>
      <c r="H11" s="172"/>
      <c r="I11" s="174" t="str">
        <f t="shared" ca="1" si="0"/>
        <v/>
      </c>
      <c r="J11" s="174" t="str">
        <f t="shared" ca="1" si="1"/>
        <v/>
      </c>
      <c r="K11" s="172" t="str">
        <f t="shared" ca="1" si="6"/>
        <v/>
      </c>
      <c r="L11" s="175" t="str">
        <f t="shared" ca="1" si="8"/>
        <v/>
      </c>
      <c r="M11" s="175" t="str">
        <f t="shared" ca="1" si="7"/>
        <v/>
      </c>
      <c r="N11" s="172"/>
      <c r="O11" s="176">
        <f t="shared" si="3"/>
        <v>14</v>
      </c>
      <c r="P11" s="177" t="b">
        <f t="shared" ca="1" si="4"/>
        <v>0</v>
      </c>
      <c r="Q11" s="177">
        <f t="shared" ca="1" si="5"/>
        <v>0</v>
      </c>
      <c r="R11" s="170"/>
    </row>
    <row r="12" spans="1:26" x14ac:dyDescent="0.2">
      <c r="A12" s="172"/>
      <c r="B12" s="173"/>
      <c r="C12" s="172"/>
      <c r="D12" s="172"/>
      <c r="E12" s="172"/>
      <c r="F12" s="172"/>
      <c r="G12" s="172"/>
      <c r="H12" s="172"/>
      <c r="I12" s="174" t="str">
        <f t="shared" ca="1" si="0"/>
        <v/>
      </c>
      <c r="J12" s="174" t="str">
        <f t="shared" ca="1" si="1"/>
        <v/>
      </c>
      <c r="K12" s="172" t="str">
        <f t="shared" ca="1" si="6"/>
        <v/>
      </c>
      <c r="L12" s="175" t="str">
        <f t="shared" ca="1" si="8"/>
        <v/>
      </c>
      <c r="M12" s="175" t="str">
        <f t="shared" ca="1" si="7"/>
        <v/>
      </c>
      <c r="N12" s="172"/>
      <c r="O12" s="176">
        <f t="shared" si="3"/>
        <v>15</v>
      </c>
      <c r="P12" s="177" t="b">
        <f t="shared" ca="1" si="4"/>
        <v>0</v>
      </c>
      <c r="Q12" s="177">
        <f t="shared" ca="1" si="5"/>
        <v>0</v>
      </c>
      <c r="R12" s="170"/>
    </row>
    <row r="13" spans="1:26" ht="13.5" thickBot="1" x14ac:dyDescent="0.25">
      <c r="A13" s="172"/>
      <c r="B13" s="173"/>
      <c r="C13" s="172"/>
      <c r="D13" s="172"/>
      <c r="E13" s="172"/>
      <c r="F13" s="172"/>
      <c r="G13" s="172"/>
      <c r="H13" s="172"/>
      <c r="I13" s="174" t="str">
        <f t="shared" ca="1" si="0"/>
        <v/>
      </c>
      <c r="J13" s="174" t="str">
        <f t="shared" ca="1" si="1"/>
        <v/>
      </c>
      <c r="K13" s="172" t="str">
        <f t="shared" ca="1" si="6"/>
        <v/>
      </c>
      <c r="L13" s="175" t="str">
        <f t="shared" ca="1" si="8"/>
        <v/>
      </c>
      <c r="M13" s="175" t="str">
        <f t="shared" ca="1" si="7"/>
        <v/>
      </c>
      <c r="N13" s="172"/>
      <c r="O13" s="176">
        <f t="shared" si="3"/>
        <v>16</v>
      </c>
      <c r="P13" s="177" t="b">
        <f t="shared" ca="1" si="4"/>
        <v>0</v>
      </c>
      <c r="Q13" s="177">
        <f t="shared" ca="1" si="5"/>
        <v>0</v>
      </c>
      <c r="R13" s="170"/>
    </row>
    <row r="14" spans="1:26" s="65" customFormat="1" ht="21.95" customHeight="1" thickTop="1" x14ac:dyDescent="0.2">
      <c r="A14" s="256" t="str">
        <f ca="1">IF(
  SUM(iifTotalDeprExpense:INDIRECT(ADDRESS(ROW(iifWarningRow)-1,COLUMN(iifTotalDeprExpense))))&lt;0.01,
"   ( warnings row… do not delete )",
"   WARNING:  Batch total is incorrect! …ADD MORE TRANSACTION ROWS below?")</f>
        <v xml:space="preserve">   ( warnings row… do not delete )</v>
      </c>
      <c r="B14" s="257"/>
      <c r="C14" s="257"/>
      <c r="D14" s="257"/>
      <c r="E14" s="257"/>
      <c r="F14" s="257"/>
      <c r="G14" s="257"/>
      <c r="H14" s="257"/>
      <c r="I14" s="257"/>
      <c r="J14" s="178"/>
      <c r="K14" s="178"/>
      <c r="L14" s="178"/>
      <c r="M14" s="178"/>
      <c r="N14" s="178"/>
      <c r="Q14" s="133">
        <v>0</v>
      </c>
      <c r="T14" s="96"/>
      <c r="U14" s="96"/>
      <c r="V14" s="96"/>
      <c r="W14" s="96"/>
      <c r="X14" s="96"/>
      <c r="Y14" s="96"/>
      <c r="Z14" s="96"/>
    </row>
    <row r="15" spans="1:26" ht="35.25" customHeight="1" x14ac:dyDescent="0.2">
      <c r="A15" s="258" t="s">
        <v>139</v>
      </c>
      <c r="B15" s="259"/>
      <c r="C15" s="259"/>
      <c r="D15" s="259"/>
      <c r="E15" s="259"/>
      <c r="F15" s="259"/>
      <c r="G15" s="259"/>
      <c r="H15" s="259"/>
      <c r="I15" s="260"/>
      <c r="J15" s="161"/>
      <c r="K15" s="161"/>
      <c r="L15" s="161"/>
      <c r="M15" s="161"/>
      <c r="N15" s="161"/>
    </row>
  </sheetData>
  <mergeCells count="2">
    <mergeCell ref="A14:I14"/>
    <mergeCell ref="A15:I15"/>
  </mergeCells>
  <conditionalFormatting sqref="A2:R14">
    <cfRule type="expression" dxfId="0" priority="1">
      <formula>INDIRECT(ADDRESS(ROW(),COLUMN(iifColDeprForFY)))=""</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58</vt:i4>
      </vt:variant>
    </vt:vector>
  </HeadingPairs>
  <TitlesOfParts>
    <vt:vector size="68" baseType="lpstr">
      <vt:lpstr>Instructions</vt:lpstr>
      <vt:lpstr>Asset List</vt:lpstr>
      <vt:lpstr>Reference Tables</vt:lpstr>
      <vt:lpstr>SETUP Batch</vt:lpstr>
      <vt:lpstr>Export Batch</vt:lpstr>
      <vt:lpstr>SETUP Trans. Pro</vt:lpstr>
      <vt:lpstr>Export Trans. Pro</vt:lpstr>
      <vt:lpstr>SETUP IIF Creator</vt:lpstr>
      <vt:lpstr>Export IIF Creator</vt:lpstr>
      <vt:lpstr>Scratchpad</vt:lpstr>
      <vt:lpstr>batColAmt</vt:lpstr>
      <vt:lpstr>batColDeprForFY</vt:lpstr>
      <vt:lpstr>batHeaderRow</vt:lpstr>
      <vt:lpstr>batRowInsertMsg</vt:lpstr>
      <vt:lpstr>calcYr</vt:lpstr>
      <vt:lpstr>colDate</vt:lpstr>
      <vt:lpstr>colDeprForFY</vt:lpstr>
      <vt:lpstr>colDeprToExport</vt:lpstr>
      <vt:lpstr>colDisabled</vt:lpstr>
      <vt:lpstr>colItemName</vt:lpstr>
      <vt:lpstr>colLife</vt:lpstr>
      <vt:lpstr>colPurchYr</vt:lpstr>
      <vt:lpstr>deprDate</vt:lpstr>
      <vt:lpstr>deprMethod</vt:lpstr>
      <vt:lpstr>deprTableStart</vt:lpstr>
      <vt:lpstr>deprTotal</vt:lpstr>
      <vt:lpstr>deprTotalToExport</vt:lpstr>
      <vt:lpstr>deprYr</vt:lpstr>
      <vt:lpstr>factor</vt:lpstr>
      <vt:lpstr>firstYrRate</vt:lpstr>
      <vt:lpstr>fiscalMonth</vt:lpstr>
      <vt:lpstr>iifColAmount</vt:lpstr>
      <vt:lpstr>iifColDeprForFY</vt:lpstr>
      <vt:lpstr>iifHeaderRow</vt:lpstr>
      <vt:lpstr>iifTotalDeprExpense</vt:lpstr>
      <vt:lpstr>iifWarningRow</vt:lpstr>
      <vt:lpstr>life</vt:lpstr>
      <vt:lpstr>lifeYr</vt:lpstr>
      <vt:lpstr>noswitch</vt:lpstr>
      <vt:lpstr>orgBasis</vt:lpstr>
      <vt:lpstr>purchYr</vt:lpstr>
      <vt:lpstr>refFactors</vt:lpstr>
      <vt:lpstr>refMethods</vt:lpstr>
      <vt:lpstr>refMonthNums</vt:lpstr>
      <vt:lpstr>refMonths</vt:lpstr>
      <vt:lpstr>refNoSwitches</vt:lpstr>
      <vt:lpstr>salvage</vt:lpstr>
      <vt:lpstr>sbatAppendName</vt:lpstr>
      <vt:lpstr>sbatDeprExpenseName</vt:lpstr>
      <vt:lpstr>sbatVendorName</vt:lpstr>
      <vt:lpstr>siifAppendName</vt:lpstr>
      <vt:lpstr>siifCheckingAcctName</vt:lpstr>
      <vt:lpstr>siifCheckNumber</vt:lpstr>
      <vt:lpstr>siifDeprExpenseName</vt:lpstr>
      <vt:lpstr>siifVendorName</vt:lpstr>
      <vt:lpstr>startCalcYr</vt:lpstr>
      <vt:lpstr>stpAppendName</vt:lpstr>
      <vt:lpstr>stpCheckingAcctName</vt:lpstr>
      <vt:lpstr>stpCheckNumber</vt:lpstr>
      <vt:lpstr>stpDeprExpenseName</vt:lpstr>
      <vt:lpstr>stpVendorName</vt:lpstr>
      <vt:lpstr>tpColDeprForFY</vt:lpstr>
      <vt:lpstr>tpColItemsCost</vt:lpstr>
      <vt:lpstr>tpColPayee</vt:lpstr>
      <vt:lpstr>tpHeaderRow</vt:lpstr>
      <vt:lpstr>tpRowDeprExpense</vt:lpstr>
      <vt:lpstr>tpTotalDeprExpense</vt:lpstr>
      <vt:lpstr>tpWarningRow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2018-12-01T17:18:57Z</dcterms:created>
  <dcterms:modified xsi:type="dcterms:W3CDTF">2018-12-21T00:39:36Z</dcterms:modified>
</cp:coreProperties>
</file>